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IFCL MF IDF Series I" sheetId="1" r:id="rId1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E18" i="1"/>
  <c r="F18" i="1"/>
  <c r="J19" i="1"/>
  <c r="F22" i="1"/>
  <c r="A23" i="1"/>
  <c r="F23" i="1"/>
  <c r="J20" i="1" s="1"/>
  <c r="A24" i="1"/>
  <c r="A25" i="1" s="1"/>
  <c r="A26" i="1" s="1"/>
  <c r="A27" i="1" s="1"/>
  <c r="A28" i="1" s="1"/>
  <c r="A29" i="1" s="1"/>
  <c r="A30" i="1" s="1"/>
  <c r="A31" i="1" s="1"/>
  <c r="A32" i="1" s="1"/>
  <c r="A36" i="1" s="1"/>
  <c r="A37" i="1" s="1"/>
  <c r="F24" i="1"/>
  <c r="J21" i="1" s="1"/>
  <c r="F25" i="1"/>
  <c r="F33" i="1" s="1"/>
  <c r="F26" i="1"/>
  <c r="J23" i="1" s="1"/>
  <c r="F27" i="1"/>
  <c r="F28" i="1"/>
  <c r="F29" i="1"/>
  <c r="J24" i="1" s="1"/>
  <c r="J29" i="1"/>
  <c r="F30" i="1"/>
  <c r="F31" i="1"/>
  <c r="F32" i="1"/>
  <c r="J25" i="1" s="1"/>
  <c r="E33" i="1"/>
  <c r="F36" i="1"/>
  <c r="F38" i="1" s="1"/>
  <c r="F37" i="1"/>
  <c r="J27" i="1" s="1"/>
  <c r="E38" i="1"/>
  <c r="F40" i="1"/>
  <c r="J28" i="1" s="1"/>
  <c r="E41" i="1"/>
  <c r="E44" i="1"/>
  <c r="F44" i="1" s="1"/>
  <c r="F45" i="1" s="1"/>
  <c r="J30" i="1" l="1"/>
  <c r="J26" i="1"/>
  <c r="J22" i="1"/>
  <c r="F41" i="1"/>
  <c r="F46" i="1" s="1"/>
  <c r="E45" i="1"/>
</calcChain>
</file>

<file path=xl/sharedStrings.xml><?xml version="1.0" encoding="utf-8"?>
<sst xmlns="http://schemas.openxmlformats.org/spreadsheetml/2006/main" count="105" uniqueCount="73">
  <si>
    <t>Grand Total</t>
  </si>
  <si>
    <t>Total</t>
  </si>
  <si>
    <t>Net Receivable/Payable</t>
  </si>
  <si>
    <t>Cash &amp; Cash Equivalents</t>
  </si>
  <si>
    <t>Unrated</t>
  </si>
  <si>
    <t>Fixed Deposit</t>
  </si>
  <si>
    <t>BWR BBB (SO)</t>
  </si>
  <si>
    <t>INE154R07018</t>
  </si>
  <si>
    <t>DPJ-DRA Tollways Private Limited</t>
  </si>
  <si>
    <t>BWR A-</t>
  </si>
  <si>
    <t>INE111R07026</t>
  </si>
  <si>
    <t>D. P. Jain &amp; Co Infrastructure Private Limited</t>
  </si>
  <si>
    <t>Unlisted</t>
  </si>
  <si>
    <t>CARE BBB</t>
  </si>
  <si>
    <t>INE430H07096</t>
  </si>
  <si>
    <t>Velankani Information Systems Private Limited</t>
  </si>
  <si>
    <t>CARE AA (SO)</t>
  </si>
  <si>
    <t>INE430H07054</t>
  </si>
  <si>
    <t>Cash &amp; Equivalents</t>
  </si>
  <si>
    <t>INE430H07039</t>
  </si>
  <si>
    <t>SOV</t>
  </si>
  <si>
    <t>CRISIL AAA (SO)</t>
  </si>
  <si>
    <t>INE556S07111</t>
  </si>
  <si>
    <t>East North Interconnection Company Limited</t>
  </si>
  <si>
    <t>CARE BB</t>
  </si>
  <si>
    <t>INE124L07030</t>
  </si>
  <si>
    <t>GMR Warora Energy Limited</t>
  </si>
  <si>
    <t>INE124L07022</t>
  </si>
  <si>
    <t>INE124L07014</t>
  </si>
  <si>
    <t>INE430H07013</t>
  </si>
  <si>
    <t>CARE BBB+</t>
  </si>
  <si>
    <t>INE384W07011</t>
  </si>
  <si>
    <t>Feedback Energy Distribution Company Limited</t>
  </si>
  <si>
    <t>ICRA A-</t>
  </si>
  <si>
    <t>INE542N07013</t>
  </si>
  <si>
    <t>Green Infra Wind Farm Assets Limited</t>
  </si>
  <si>
    <t>BWR D</t>
  </si>
  <si>
    <t>INE427M07019</t>
  </si>
  <si>
    <t>GVR Infra Projects Limited</t>
  </si>
  <si>
    <t>Listed / awaiting listing on the stock exchanges</t>
  </si>
  <si>
    <t>BONDS &amp; NCDs</t>
  </si>
  <si>
    <t>Percent</t>
  </si>
  <si>
    <t>Sector / Rating</t>
  </si>
  <si>
    <t>IN002017Z200</t>
  </si>
  <si>
    <t>364 DAY T-BILL 15NOV18</t>
  </si>
  <si>
    <t>IN002017Z127</t>
  </si>
  <si>
    <t>364 DAY T-BILL 13SEP18</t>
  </si>
  <si>
    <t>IN002017Z069</t>
  </si>
  <si>
    <t>364 DAY T-BILL 21JUN18</t>
  </si>
  <si>
    <t>IN002017Z010</t>
  </si>
  <si>
    <t>364 DAY T-BILL 12APR18</t>
  </si>
  <si>
    <t>IN002017Z028</t>
  </si>
  <si>
    <t>364 DAY T-BILL 26APR18</t>
  </si>
  <si>
    <t>IN002017Z036</t>
  </si>
  <si>
    <t>364 DAY T-BILL 10MAY18</t>
  </si>
  <si>
    <t>IN002016Z277</t>
  </si>
  <si>
    <t>364 DAY T-BILL 29MAR18</t>
  </si>
  <si>
    <t>IN002017X098</t>
  </si>
  <si>
    <t>312 DAY T-BILL 16MAR18</t>
  </si>
  <si>
    <t>IN002017X031</t>
  </si>
  <si>
    <t>329 DAY T-BILL 12MAR18</t>
  </si>
  <si>
    <t>Treasury Bill</t>
  </si>
  <si>
    <t>MONEY MARKET INSTRUMENT</t>
  </si>
  <si>
    <t>Maturity Date</t>
  </si>
  <si>
    <t>% to Net Assets</t>
  </si>
  <si>
    <t>Market value (Rs. In lakhs)</t>
  </si>
  <si>
    <t>Rating / Industry</t>
  </si>
  <si>
    <t>ISIN</t>
  </si>
  <si>
    <t>Name of Instrument</t>
  </si>
  <si>
    <t>Sr. No.</t>
  </si>
  <si>
    <t>Portfolio as on November30, 2017</t>
  </si>
  <si>
    <t xml:space="preserve">  </t>
  </si>
  <si>
    <t>IIFCL MF INFRASTRUCTURE DEBT FUND SR - I (BSE SCRIP CODE 537488)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</si>
</sst>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yy"/>
    <numFmt numFmtId="165" formatCode="_ * #,##0_)_£_ ;_ * \(#,##0\)_£_ ;_ * &quot;-&quot;??_)_£_ ;_ @_ "/>
    <numFmt numFmtId="166" formatCode="[$-409]dd\-mmm\-yy;@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15" fontId="0" fillId="0" borderId="0" xfId="0" applyNumberFormat="1"/>
    <xf numFmtId="0" fontId="2" fillId="0" borderId="0" xfId="0" applyFont="1"/>
    <xf numFmtId="4" fontId="0" fillId="0" borderId="0" xfId="0" applyNumberFormat="1"/>
    <xf numFmtId="39" fontId="0" fillId="0" borderId="0" xfId="0" applyNumberFormat="1"/>
    <xf numFmtId="164" fontId="3" fillId="2" borderId="0" xfId="0" applyNumberFormat="1" applyFont="1" applyFill="1"/>
    <xf numFmtId="10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/>
    <xf numFmtId="164" fontId="4" fillId="3" borderId="0" xfId="0" applyNumberFormat="1" applyFont="1" applyFill="1"/>
    <xf numFmtId="10" fontId="4" fillId="3" borderId="0" xfId="0" applyNumberFormat="1" applyFont="1" applyFill="1"/>
    <xf numFmtId="39" fontId="4" fillId="3" borderId="0" xfId="0" applyNumberFormat="1" applyFont="1" applyFill="1"/>
    <xf numFmtId="0" fontId="4" fillId="3" borderId="0" xfId="0" applyFont="1" applyFill="1"/>
    <xf numFmtId="164" fontId="0" fillId="0" borderId="0" xfId="0" applyNumberFormat="1"/>
    <xf numFmtId="10" fontId="0" fillId="0" borderId="0" xfId="0" applyNumberFormat="1"/>
    <xf numFmtId="39" fontId="0" fillId="0" borderId="0" xfId="0" applyNumberFormat="1" applyFill="1"/>
    <xf numFmtId="0" fontId="0" fillId="0" borderId="0" xfId="0" applyFont="1"/>
    <xf numFmtId="15" fontId="0" fillId="0" borderId="0" xfId="0" applyNumberFormat="1" applyFont="1"/>
    <xf numFmtId="164" fontId="0" fillId="0" borderId="0" xfId="0" applyNumberFormat="1" applyFont="1"/>
    <xf numFmtId="10" fontId="0" fillId="0" borderId="0" xfId="0" applyNumberFormat="1" applyFont="1" applyFill="1"/>
    <xf numFmtId="39" fontId="0" fillId="0" borderId="0" xfId="0" applyNumberFormat="1" applyFont="1" applyFill="1"/>
    <xf numFmtId="10" fontId="0" fillId="0" borderId="0" xfId="0" applyNumberFormat="1" applyFont="1"/>
    <xf numFmtId="0" fontId="0" fillId="0" borderId="0" xfId="0" applyFont="1" applyFill="1"/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5" fillId="2" borderId="1" xfId="1" applyNumberFormat="1" applyFont="1" applyFill="1" applyBorder="1" applyAlignment="1">
      <alignment horizontal="center" vertical="top" wrapText="1"/>
    </xf>
    <xf numFmtId="10" fontId="5" fillId="2" borderId="1" xfId="2" applyNumberFormat="1" applyFont="1" applyFill="1" applyBorder="1" applyAlignment="1">
      <alignment horizontal="center" vertical="top" wrapText="1"/>
    </xf>
    <xf numFmtId="39" fontId="5" fillId="2" borderId="1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/>
    <xf numFmtId="166" fontId="8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left"/>
    </xf>
    <xf numFmtId="0" fontId="5" fillId="2" borderId="1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C59" sqref="C59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7109375" bestFit="1" customWidth="1"/>
    <col min="5" max="5" width="22.85546875" customWidth="1"/>
    <col min="6" max="6" width="14" bestFit="1" customWidth="1"/>
    <col min="7" max="7" width="11.85546875" bestFit="1" customWidth="1"/>
    <col min="8" max="8" width="15.7109375" style="1" bestFit="1" customWidth="1"/>
    <col min="9" max="9" width="17.42578125" bestFit="1" customWidth="1"/>
    <col min="10" max="10" width="8" bestFit="1" customWidth="1"/>
    <col min="11" max="11" width="14.85546875" customWidth="1"/>
  </cols>
  <sheetData>
    <row r="1" spans="1:7" ht="18.75" x14ac:dyDescent="0.2">
      <c r="A1" s="37"/>
      <c r="B1" s="38" t="s">
        <v>72</v>
      </c>
      <c r="C1" s="38"/>
      <c r="D1" s="38"/>
      <c r="E1" s="38"/>
      <c r="F1" s="38"/>
      <c r="G1" s="37"/>
    </row>
    <row r="2" spans="1:7" x14ac:dyDescent="0.2">
      <c r="A2" s="33" t="s">
        <v>71</v>
      </c>
      <c r="B2" s="36" t="s">
        <v>70</v>
      </c>
      <c r="C2" s="36"/>
      <c r="D2" s="35"/>
      <c r="E2" s="32"/>
      <c r="F2" s="31"/>
      <c r="G2" s="33"/>
    </row>
    <row r="3" spans="1:7" ht="15.75" customHeight="1" x14ac:dyDescent="0.2">
      <c r="A3" s="30"/>
      <c r="B3" s="34"/>
      <c r="C3" s="34"/>
      <c r="D3" s="33"/>
      <c r="E3" s="32"/>
      <c r="F3" s="31"/>
      <c r="G3" s="30"/>
    </row>
    <row r="4" spans="1:7" x14ac:dyDescent="0.2">
      <c r="A4" s="29" t="s">
        <v>69</v>
      </c>
      <c r="B4" s="28" t="s">
        <v>68</v>
      </c>
      <c r="C4" s="28" t="s">
        <v>67</v>
      </c>
      <c r="D4" s="28" t="s">
        <v>66</v>
      </c>
      <c r="E4" s="27" t="s">
        <v>65</v>
      </c>
      <c r="F4" s="26" t="s">
        <v>64</v>
      </c>
      <c r="G4" s="25" t="s">
        <v>63</v>
      </c>
    </row>
    <row r="5" spans="1:7" ht="12.75" customHeight="1" x14ac:dyDescent="0.2">
      <c r="E5" s="4"/>
      <c r="F5" s="14"/>
      <c r="G5" s="13"/>
    </row>
    <row r="6" spans="1:7" ht="12.75" customHeight="1" x14ac:dyDescent="0.2">
      <c r="E6" s="4"/>
      <c r="F6" s="14"/>
      <c r="G6" s="13"/>
    </row>
    <row r="7" spans="1:7" ht="12.75" customHeight="1" x14ac:dyDescent="0.2">
      <c r="B7" s="2" t="s">
        <v>62</v>
      </c>
      <c r="C7" s="2"/>
      <c r="E7" s="4"/>
      <c r="F7" s="14"/>
      <c r="G7" s="13"/>
    </row>
    <row r="8" spans="1:7" ht="12.75" customHeight="1" x14ac:dyDescent="0.2">
      <c r="B8" s="2" t="s">
        <v>61</v>
      </c>
      <c r="C8" s="2"/>
      <c r="E8" s="4"/>
      <c r="F8" s="14"/>
      <c r="G8" s="13"/>
    </row>
    <row r="9" spans="1:7" ht="12.75" customHeight="1" x14ac:dyDescent="0.2">
      <c r="A9">
        <v>1</v>
      </c>
      <c r="B9" t="s">
        <v>60</v>
      </c>
      <c r="C9" t="s">
        <v>59</v>
      </c>
      <c r="D9" t="s">
        <v>20</v>
      </c>
      <c r="E9" s="15">
        <v>491.65249999999997</v>
      </c>
      <c r="F9" s="14">
        <f>+E9/$E$46</f>
        <v>1.1287875868195657E-2</v>
      </c>
      <c r="G9" s="13">
        <v>43171</v>
      </c>
    </row>
    <row r="10" spans="1:7" ht="12.75" customHeight="1" x14ac:dyDescent="0.2">
      <c r="A10">
        <v>2</v>
      </c>
      <c r="B10" t="s">
        <v>58</v>
      </c>
      <c r="C10" t="s">
        <v>57</v>
      </c>
      <c r="D10" t="s">
        <v>20</v>
      </c>
      <c r="E10" s="15">
        <v>973.80615</v>
      </c>
      <c r="F10" s="14">
        <f>+E10/$E$46</f>
        <v>2.2357667134582902E-2</v>
      </c>
      <c r="G10" s="13">
        <v>43175</v>
      </c>
    </row>
    <row r="11" spans="1:7" ht="12.75" customHeight="1" x14ac:dyDescent="0.2">
      <c r="A11">
        <v>3</v>
      </c>
      <c r="B11" t="s">
        <v>56</v>
      </c>
      <c r="C11" t="s">
        <v>55</v>
      </c>
      <c r="D11" t="s">
        <v>20</v>
      </c>
      <c r="E11" s="15">
        <v>411.82848000000001</v>
      </c>
      <c r="F11" s="14">
        <f>+E11/$E$46</f>
        <v>9.4551919520956332E-3</v>
      </c>
      <c r="G11" s="13">
        <v>43188</v>
      </c>
    </row>
    <row r="12" spans="1:7" ht="12.75" customHeight="1" x14ac:dyDescent="0.2">
      <c r="A12">
        <v>4</v>
      </c>
      <c r="B12" t="s">
        <v>54</v>
      </c>
      <c r="C12" t="s">
        <v>53</v>
      </c>
      <c r="D12" t="s">
        <v>20</v>
      </c>
      <c r="E12" s="15">
        <v>257.9828</v>
      </c>
      <c r="F12" s="14">
        <f>+E12/$E$46</f>
        <v>5.923040811405508E-3</v>
      </c>
      <c r="G12" s="13">
        <v>43230</v>
      </c>
    </row>
    <row r="13" spans="1:7" ht="12.75" customHeight="1" x14ac:dyDescent="0.2">
      <c r="A13">
        <v>5</v>
      </c>
      <c r="B13" t="s">
        <v>52</v>
      </c>
      <c r="C13" t="s">
        <v>51</v>
      </c>
      <c r="D13" t="s">
        <v>20</v>
      </c>
      <c r="E13" s="15">
        <v>1463.7570000000001</v>
      </c>
      <c r="F13" s="14">
        <f>+E13/$E$46</f>
        <v>3.3606474730022672E-2</v>
      </c>
      <c r="G13" s="13">
        <v>43216</v>
      </c>
    </row>
    <row r="14" spans="1:7" ht="12.75" customHeight="1" x14ac:dyDescent="0.2">
      <c r="A14">
        <v>6</v>
      </c>
      <c r="B14" t="s">
        <v>50</v>
      </c>
      <c r="C14" t="s">
        <v>49</v>
      </c>
      <c r="D14" t="s">
        <v>20</v>
      </c>
      <c r="E14" s="15">
        <v>151.60612</v>
      </c>
      <c r="F14" s="14">
        <f>+E14/$E$46</f>
        <v>3.4807329636659533E-3</v>
      </c>
      <c r="G14" s="13">
        <v>43202</v>
      </c>
    </row>
    <row r="15" spans="1:7" ht="12.75" customHeight="1" x14ac:dyDescent="0.2">
      <c r="A15">
        <v>7</v>
      </c>
      <c r="B15" t="s">
        <v>48</v>
      </c>
      <c r="C15" t="s">
        <v>47</v>
      </c>
      <c r="D15" t="s">
        <v>20</v>
      </c>
      <c r="E15" s="15">
        <v>643.87148400000001</v>
      </c>
      <c r="F15" s="14">
        <f>+E15/$E$46</f>
        <v>1.4782679608998076E-2</v>
      </c>
      <c r="G15" s="13">
        <v>43272</v>
      </c>
    </row>
    <row r="16" spans="1:7" ht="12.75" customHeight="1" x14ac:dyDescent="0.2">
      <c r="A16">
        <v>8</v>
      </c>
      <c r="B16" t="s">
        <v>46</v>
      </c>
      <c r="C16" t="s">
        <v>45</v>
      </c>
      <c r="D16" t="s">
        <v>20</v>
      </c>
      <c r="E16" s="15">
        <v>486.26256000000001</v>
      </c>
      <c r="F16" s="14">
        <f>+E16/$E$46</f>
        <v>1.1164127949376934E-2</v>
      </c>
      <c r="G16" s="13">
        <v>43356</v>
      </c>
    </row>
    <row r="17" spans="1:10" ht="12.75" customHeight="1" x14ac:dyDescent="0.2">
      <c r="A17">
        <v>9</v>
      </c>
      <c r="B17" t="s">
        <v>44</v>
      </c>
      <c r="C17" t="s">
        <v>43</v>
      </c>
      <c r="D17" t="s">
        <v>20</v>
      </c>
      <c r="E17" s="15">
        <v>471.80500000000001</v>
      </c>
      <c r="F17" s="14">
        <f>+E17/$E$46</f>
        <v>1.0832196061230344E-2</v>
      </c>
      <c r="G17" s="13">
        <v>43419</v>
      </c>
    </row>
    <row r="18" spans="1:10" ht="12.75" customHeight="1" x14ac:dyDescent="0.2">
      <c r="B18" s="12" t="s">
        <v>1</v>
      </c>
      <c r="C18" s="12"/>
      <c r="D18" s="12"/>
      <c r="E18" s="11">
        <f>SUM(E9:E17)</f>
        <v>5352.572094000001</v>
      </c>
      <c r="F18" s="10">
        <f>SUM(F9:F17)</f>
        <v>0.12288998707957369</v>
      </c>
      <c r="G18" s="9"/>
      <c r="I18" s="24" t="s">
        <v>42</v>
      </c>
      <c r="J18" s="23" t="s">
        <v>41</v>
      </c>
    </row>
    <row r="19" spans="1:10" ht="12.75" customHeight="1" x14ac:dyDescent="0.2">
      <c r="E19" s="4"/>
      <c r="F19" s="14"/>
      <c r="G19" s="13"/>
      <c r="I19" s="16" t="s">
        <v>36</v>
      </c>
      <c r="J19" s="19">
        <f>SUMIF($D:$D,$I19,$F:$F)</f>
        <v>0.13775431877021665</v>
      </c>
    </row>
    <row r="20" spans="1:10" ht="12.75" customHeight="1" x14ac:dyDescent="0.2">
      <c r="B20" s="2" t="s">
        <v>40</v>
      </c>
      <c r="C20" s="2"/>
      <c r="E20" s="4"/>
      <c r="F20" s="14"/>
      <c r="G20" s="13"/>
      <c r="I20" s="16" t="s">
        <v>33</v>
      </c>
      <c r="J20" s="19">
        <f>SUMIF($D:$D,$I20,$F:$F)</f>
        <v>0.12086919794222299</v>
      </c>
    </row>
    <row r="21" spans="1:10" ht="12.75" customHeight="1" x14ac:dyDescent="0.2">
      <c r="B21" s="2" t="s">
        <v>39</v>
      </c>
      <c r="C21" s="2"/>
      <c r="E21" s="4"/>
      <c r="F21" s="14"/>
      <c r="G21" s="13"/>
      <c r="I21" s="16" t="s">
        <v>30</v>
      </c>
      <c r="J21" s="19">
        <f>SUMIF($D:$D,$I21,$F:$F)</f>
        <v>0.1185984327925616</v>
      </c>
    </row>
    <row r="22" spans="1:10" s="16" customFormat="1" ht="12.75" customHeight="1" x14ac:dyDescent="0.2">
      <c r="A22" s="16">
        <v>10</v>
      </c>
      <c r="B22" s="16" t="s">
        <v>38</v>
      </c>
      <c r="C22" s="16" t="s">
        <v>37</v>
      </c>
      <c r="D22" s="16" t="s">
        <v>36</v>
      </c>
      <c r="E22" s="20">
        <v>6000</v>
      </c>
      <c r="F22" s="21">
        <f>+E22/$E$46</f>
        <v>0.13775431877021665</v>
      </c>
      <c r="G22" s="18">
        <v>44786</v>
      </c>
      <c r="H22" s="17"/>
      <c r="I22" s="16" t="s">
        <v>16</v>
      </c>
      <c r="J22" s="19">
        <f>SUMIF($D:$D,$I22,$F:$F)</f>
        <v>9.4912489154432067E-2</v>
      </c>
    </row>
    <row r="23" spans="1:10" s="16" customFormat="1" ht="12.75" customHeight="1" x14ac:dyDescent="0.2">
      <c r="A23" s="16">
        <f>A22+1</f>
        <v>11</v>
      </c>
      <c r="B23" s="16" t="s">
        <v>35</v>
      </c>
      <c r="C23" s="16" t="s">
        <v>34</v>
      </c>
      <c r="D23" s="16" t="s">
        <v>33</v>
      </c>
      <c r="E23" s="20">
        <v>5264.5550000000003</v>
      </c>
      <c r="F23" s="21">
        <f>+E23/$E$46</f>
        <v>0.12086919794222299</v>
      </c>
      <c r="G23" s="18">
        <v>45290</v>
      </c>
      <c r="H23" s="17"/>
      <c r="I23" s="16" t="s">
        <v>24</v>
      </c>
      <c r="J23" s="19">
        <f>SUMIF($D:$D,$I23,$F:$F)</f>
        <v>0.1721928984627708</v>
      </c>
    </row>
    <row r="24" spans="1:10" s="16" customFormat="1" ht="12.75" customHeight="1" x14ac:dyDescent="0.2">
      <c r="A24" s="16">
        <f>A23+1</f>
        <v>12</v>
      </c>
      <c r="B24" s="16" t="s">
        <v>32</v>
      </c>
      <c r="C24" s="22" t="s">
        <v>31</v>
      </c>
      <c r="D24" s="16" t="s">
        <v>30</v>
      </c>
      <c r="E24" s="20">
        <v>5165.6499999999996</v>
      </c>
      <c r="F24" s="21">
        <f>+E24/$E$46</f>
        <v>0.1185984327925616</v>
      </c>
      <c r="G24" s="18">
        <v>44946</v>
      </c>
      <c r="H24" s="17"/>
      <c r="I24" s="16" t="s">
        <v>21</v>
      </c>
      <c r="J24" s="19">
        <f>SUMIF($D:$D,$I24,$F:$F)</f>
        <v>2.3302773112754263E-2</v>
      </c>
    </row>
    <row r="25" spans="1:10" s="16" customFormat="1" ht="12.75" customHeight="1" x14ac:dyDescent="0.2">
      <c r="A25" s="16">
        <f>A24+1</f>
        <v>13</v>
      </c>
      <c r="B25" s="16" t="s">
        <v>15</v>
      </c>
      <c r="C25" s="22" t="s">
        <v>29</v>
      </c>
      <c r="D25" s="16" t="s">
        <v>16</v>
      </c>
      <c r="E25" s="20">
        <v>2575.5925000000002</v>
      </c>
      <c r="F25" s="21">
        <f>+E25/$E$46</f>
        <v>5.9133165044529881E-2</v>
      </c>
      <c r="G25" s="18">
        <v>45077</v>
      </c>
      <c r="H25" s="17"/>
      <c r="I25" s="16" t="s">
        <v>13</v>
      </c>
      <c r="J25" s="19">
        <f>SUMIF($D:$D,$I25,$F:$F)</f>
        <v>7.0694253644953122E-3</v>
      </c>
    </row>
    <row r="26" spans="1:10" s="16" customFormat="1" ht="12.75" customHeight="1" x14ac:dyDescent="0.2">
      <c r="A26" s="16">
        <f>A25+1</f>
        <v>14</v>
      </c>
      <c r="B26" s="16" t="s">
        <v>26</v>
      </c>
      <c r="C26" s="22" t="s">
        <v>28</v>
      </c>
      <c r="D26" s="16" t="s">
        <v>24</v>
      </c>
      <c r="E26" s="20">
        <v>2500</v>
      </c>
      <c r="F26" s="21">
        <f>+E26/$E$46</f>
        <v>5.7397632820923604E-2</v>
      </c>
      <c r="G26" s="18">
        <v>44829</v>
      </c>
      <c r="H26" s="17"/>
      <c r="I26" s="16" t="s">
        <v>9</v>
      </c>
      <c r="J26" s="19">
        <f>SUMIF($D:$D,$I26,$F:$F)</f>
        <v>9.575881265856595E-2</v>
      </c>
    </row>
    <row r="27" spans="1:10" s="16" customFormat="1" ht="12.75" customHeight="1" x14ac:dyDescent="0.2">
      <c r="A27" s="16">
        <f>A26+1</f>
        <v>15</v>
      </c>
      <c r="B27" s="16" t="s">
        <v>26</v>
      </c>
      <c r="C27" s="22" t="s">
        <v>27</v>
      </c>
      <c r="D27" s="16" t="s">
        <v>24</v>
      </c>
      <c r="E27" s="20">
        <v>2500</v>
      </c>
      <c r="F27" s="21">
        <f>+E27/$E$46</f>
        <v>5.7397632820923604E-2</v>
      </c>
      <c r="G27" s="18">
        <v>45194</v>
      </c>
      <c r="H27" s="17"/>
      <c r="I27" s="16" t="s">
        <v>6</v>
      </c>
      <c r="J27" s="19">
        <f>SUMIF($D:$D,$I27,$F:$F)</f>
        <v>2.5790666619661257E-2</v>
      </c>
    </row>
    <row r="28" spans="1:10" s="16" customFormat="1" ht="12.75" customHeight="1" x14ac:dyDescent="0.2">
      <c r="A28" s="16">
        <f>A27+1</f>
        <v>16</v>
      </c>
      <c r="B28" s="16" t="s">
        <v>26</v>
      </c>
      <c r="C28" s="22" t="s">
        <v>25</v>
      </c>
      <c r="D28" s="16" t="s">
        <v>24</v>
      </c>
      <c r="E28" s="20">
        <v>2500</v>
      </c>
      <c r="F28" s="21">
        <f>+E28/$E$46</f>
        <v>5.7397632820923604E-2</v>
      </c>
      <c r="G28" s="18">
        <v>45255</v>
      </c>
      <c r="H28" s="17"/>
      <c r="I28" s="16" t="s">
        <v>4</v>
      </c>
      <c r="J28" s="19">
        <f>SUMIF($D:$D,$I28,$F:$F)</f>
        <v>7.2593082133934908E-2</v>
      </c>
    </row>
    <row r="29" spans="1:10" s="16" customFormat="1" ht="12.75" customHeight="1" x14ac:dyDescent="0.2">
      <c r="A29" s="16">
        <f>A28+1</f>
        <v>17</v>
      </c>
      <c r="B29" s="16" t="s">
        <v>23</v>
      </c>
      <c r="C29" s="22" t="s">
        <v>22</v>
      </c>
      <c r="D29" s="16" t="s">
        <v>21</v>
      </c>
      <c r="E29" s="20">
        <v>1014.971</v>
      </c>
      <c r="F29" s="21">
        <f>+E29/$E$46</f>
        <v>2.3302773112754263E-2</v>
      </c>
      <c r="G29" s="18">
        <v>43738</v>
      </c>
      <c r="H29" s="17"/>
      <c r="I29" s="16" t="s">
        <v>20</v>
      </c>
      <c r="J29" s="19">
        <f>SUMIF($D:$D,$I29,$F:$F)</f>
        <v>0.12288998707957369</v>
      </c>
    </row>
    <row r="30" spans="1:10" s="16" customFormat="1" ht="12.75" customHeight="1" x14ac:dyDescent="0.2">
      <c r="A30" s="16">
        <f>A29+1</f>
        <v>18</v>
      </c>
      <c r="B30" s="16" t="s">
        <v>15</v>
      </c>
      <c r="C30" s="22" t="s">
        <v>19</v>
      </c>
      <c r="D30" s="16" t="s">
        <v>16</v>
      </c>
      <c r="E30" s="20">
        <v>824.18960000000004</v>
      </c>
      <c r="F30" s="21">
        <f>+E30/$E$46</f>
        <v>1.8922612814249562E-2</v>
      </c>
      <c r="G30" s="18">
        <v>45077</v>
      </c>
      <c r="H30" s="17"/>
      <c r="I30" s="21" t="s">
        <v>18</v>
      </c>
      <c r="J30" s="19">
        <f>F45</f>
        <v>8.2679159088103419E-3</v>
      </c>
    </row>
    <row r="31" spans="1:10" s="16" customFormat="1" ht="12.75" customHeight="1" x14ac:dyDescent="0.2">
      <c r="A31" s="16">
        <f>A30+1</f>
        <v>19</v>
      </c>
      <c r="B31" s="16" t="s">
        <v>15</v>
      </c>
      <c r="C31" s="22" t="s">
        <v>17</v>
      </c>
      <c r="D31" s="16" t="s">
        <v>16</v>
      </c>
      <c r="E31" s="20">
        <v>734.20759999999996</v>
      </c>
      <c r="F31" s="21">
        <f>+E31/$E$46</f>
        <v>1.685671129565262E-2</v>
      </c>
      <c r="G31" s="18">
        <v>45077</v>
      </c>
      <c r="H31" s="17"/>
    </row>
    <row r="32" spans="1:10" s="16" customFormat="1" ht="12.75" customHeight="1" x14ac:dyDescent="0.2">
      <c r="A32" s="16">
        <f>A31+1</f>
        <v>20</v>
      </c>
      <c r="B32" s="16" t="s">
        <v>15</v>
      </c>
      <c r="C32" s="22" t="s">
        <v>14</v>
      </c>
      <c r="D32" s="16" t="s">
        <v>13</v>
      </c>
      <c r="E32" s="20">
        <v>307.91449999999998</v>
      </c>
      <c r="F32" s="21">
        <f>+E32/$E$46</f>
        <v>7.0694253644953122E-3</v>
      </c>
      <c r="G32" s="18">
        <v>43982</v>
      </c>
      <c r="H32" s="17"/>
    </row>
    <row r="33" spans="1:9" ht="12.75" customHeight="1" x14ac:dyDescent="0.2">
      <c r="B33" s="12" t="s">
        <v>1</v>
      </c>
      <c r="C33" s="12"/>
      <c r="D33" s="12"/>
      <c r="E33" s="11">
        <f>SUM(E22:E32)</f>
        <v>29387.080200000004</v>
      </c>
      <c r="F33" s="10">
        <f>SUM(F22:F32)</f>
        <v>0.67469953559945361</v>
      </c>
      <c r="G33" s="9"/>
    </row>
    <row r="34" spans="1:9" ht="12.75" customHeight="1" x14ac:dyDescent="0.2">
      <c r="E34" s="4"/>
      <c r="F34" s="14"/>
      <c r="G34" s="13"/>
    </row>
    <row r="35" spans="1:9" ht="12.75" customHeight="1" x14ac:dyDescent="0.2">
      <c r="B35" s="2" t="s">
        <v>12</v>
      </c>
      <c r="C35" s="2"/>
      <c r="E35" s="4"/>
      <c r="F35" s="14"/>
      <c r="G35" s="13"/>
    </row>
    <row r="36" spans="1:9" s="16" customFormat="1" ht="12.75" customHeight="1" x14ac:dyDescent="0.2">
      <c r="A36" s="16">
        <f>A32+1</f>
        <v>21</v>
      </c>
      <c r="B36" s="16" t="s">
        <v>11</v>
      </c>
      <c r="C36" s="16" t="s">
        <v>10</v>
      </c>
      <c r="D36" s="16" t="s">
        <v>9</v>
      </c>
      <c r="E36" s="20">
        <v>4170.8519999999999</v>
      </c>
      <c r="F36" s="19">
        <f>+E36/$E$46</f>
        <v>9.575881265856595E-2</v>
      </c>
      <c r="G36" s="18">
        <v>44785</v>
      </c>
      <c r="H36" s="17"/>
    </row>
    <row r="37" spans="1:9" s="16" customFormat="1" ht="12.75" customHeight="1" x14ac:dyDescent="0.2">
      <c r="A37" s="16">
        <f>A36+1</f>
        <v>22</v>
      </c>
      <c r="B37" s="16" t="s">
        <v>8</v>
      </c>
      <c r="C37" s="16" t="s">
        <v>7</v>
      </c>
      <c r="D37" s="16" t="s">
        <v>6</v>
      </c>
      <c r="E37" s="20">
        <v>1123.3332</v>
      </c>
      <c r="F37" s="19">
        <f>+E37/$E$46</f>
        <v>2.5790666619661257E-2</v>
      </c>
      <c r="G37" s="18">
        <v>44080</v>
      </c>
      <c r="H37" s="17"/>
    </row>
    <row r="38" spans="1:9" ht="12.75" customHeight="1" x14ac:dyDescent="0.2">
      <c r="B38" s="12" t="s">
        <v>1</v>
      </c>
      <c r="C38" s="12"/>
      <c r="D38" s="12"/>
      <c r="E38" s="11">
        <f>SUM(E36:E37)</f>
        <v>5294.1851999999999</v>
      </c>
      <c r="F38" s="10">
        <f>SUM(F36:F37)</f>
        <v>0.12154947927822721</v>
      </c>
      <c r="G38" s="9"/>
    </row>
    <row r="39" spans="1:9" ht="12.75" customHeight="1" x14ac:dyDescent="0.2">
      <c r="E39" s="4"/>
      <c r="F39" s="14"/>
      <c r="G39" s="13"/>
    </row>
    <row r="40" spans="1:9" ht="12.75" customHeight="1" x14ac:dyDescent="0.2">
      <c r="B40" s="2" t="s">
        <v>5</v>
      </c>
      <c r="C40" s="2"/>
      <c r="D40" t="s">
        <v>4</v>
      </c>
      <c r="E40" s="15">
        <v>3161.8499999999995</v>
      </c>
      <c r="F40" s="14">
        <f>+E40/$E$46</f>
        <v>7.2593082133934908E-2</v>
      </c>
      <c r="G40" s="13"/>
    </row>
    <row r="41" spans="1:9" ht="12.75" customHeight="1" x14ac:dyDescent="0.2">
      <c r="B41" s="12" t="s">
        <v>1</v>
      </c>
      <c r="C41" s="12"/>
      <c r="D41" s="12"/>
      <c r="E41" s="11">
        <f>+E40</f>
        <v>3161.8499999999995</v>
      </c>
      <c r="F41" s="10">
        <f>+F40</f>
        <v>7.2593082133934908E-2</v>
      </c>
      <c r="G41" s="9"/>
    </row>
    <row r="42" spans="1:9" ht="12.75" customHeight="1" x14ac:dyDescent="0.2">
      <c r="E42" s="4"/>
      <c r="F42" s="14"/>
      <c r="G42" s="13"/>
    </row>
    <row r="43" spans="1:9" ht="12.75" customHeight="1" x14ac:dyDescent="0.2">
      <c r="B43" s="2" t="s">
        <v>3</v>
      </c>
      <c r="C43" s="2"/>
      <c r="E43" s="4"/>
      <c r="F43" s="14"/>
      <c r="G43" s="13"/>
    </row>
    <row r="44" spans="1:9" ht="12.75" customHeight="1" x14ac:dyDescent="0.2">
      <c r="B44" s="2" t="s">
        <v>2</v>
      </c>
      <c r="C44" s="2"/>
      <c r="E44" s="4">
        <f>E46-E18-E33-E38-E41</f>
        <v>360.11571829998775</v>
      </c>
      <c r="F44" s="14">
        <f>+E44/$E$46</f>
        <v>8.2679159088103419E-3</v>
      </c>
      <c r="G44" s="13"/>
    </row>
    <row r="45" spans="1:9" ht="12.75" customHeight="1" x14ac:dyDescent="0.2">
      <c r="B45" s="12" t="s">
        <v>1</v>
      </c>
      <c r="C45" s="12"/>
      <c r="D45" s="12"/>
      <c r="E45" s="11">
        <f>SUM(E44:E44)</f>
        <v>360.11571829998775</v>
      </c>
      <c r="F45" s="10">
        <f>SUM(F44)</f>
        <v>8.2679159088103419E-3</v>
      </c>
      <c r="G45" s="9"/>
    </row>
    <row r="46" spans="1:9" ht="12.75" customHeight="1" x14ac:dyDescent="0.2">
      <c r="A46" s="8"/>
      <c r="B46" s="8" t="s">
        <v>0</v>
      </c>
      <c r="C46" s="8"/>
      <c r="D46" s="8"/>
      <c r="E46" s="7">
        <v>43555.803212299994</v>
      </c>
      <c r="F46" s="6">
        <f>+F45+F41+F38+F33+F18</f>
        <v>0.99999999999999978</v>
      </c>
      <c r="G46" s="5"/>
      <c r="I46" s="3"/>
    </row>
    <row r="47" spans="1:9" ht="12.75" customHeight="1" x14ac:dyDescent="0.2"/>
    <row r="48" spans="1:9" ht="12.75" customHeight="1" x14ac:dyDescent="0.2">
      <c r="F48" s="4"/>
    </row>
    <row r="49" spans="2:5" ht="12.75" customHeight="1" x14ac:dyDescent="0.2">
      <c r="E49" s="3"/>
    </row>
    <row r="50" spans="2:5" ht="12.75" customHeight="1" x14ac:dyDescent="0.2">
      <c r="E50" s="3"/>
    </row>
    <row r="51" spans="2:5" ht="12.75" customHeight="1" x14ac:dyDescent="0.2">
      <c r="B51" s="2"/>
      <c r="C51" s="2"/>
      <c r="E51" s="4"/>
    </row>
    <row r="52" spans="2:5" ht="12.75" customHeight="1" x14ac:dyDescent="0.2">
      <c r="B52" s="2"/>
      <c r="C52" s="2"/>
      <c r="E52" s="3"/>
    </row>
    <row r="53" spans="2:5" ht="12.75" customHeight="1" x14ac:dyDescent="0.2">
      <c r="B53" s="2"/>
      <c r="C53" s="2"/>
    </row>
    <row r="54" spans="2:5" ht="12.75" customHeight="1" x14ac:dyDescent="0.2">
      <c r="B54" s="2"/>
      <c r="C54" s="2"/>
    </row>
    <row r="55" spans="2:5" ht="12.75" customHeight="1" x14ac:dyDescent="0.2">
      <c r="B55" s="2"/>
      <c r="C55" s="2"/>
    </row>
    <row r="56" spans="2:5" ht="12.75" customHeight="1" x14ac:dyDescent="0.2"/>
    <row r="57" spans="2:5" ht="12.75" customHeight="1" x14ac:dyDescent="0.2"/>
    <row r="58" spans="2:5" ht="12.75" customHeight="1" x14ac:dyDescent="0.2"/>
    <row r="59" spans="2:5" ht="12.75" customHeight="1" x14ac:dyDescent="0.2"/>
    <row r="60" spans="2:5" ht="12.75" customHeight="1" x14ac:dyDescent="0.2"/>
    <row r="61" spans="2:5" ht="12.75" customHeight="1" x14ac:dyDescent="0.2"/>
    <row r="62" spans="2:5" ht="12.75" customHeight="1" x14ac:dyDescent="0.2"/>
    <row r="63" spans="2:5" ht="12.75" customHeight="1" x14ac:dyDescent="0.2"/>
    <row r="64" spans="2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</sheetData>
  <sheetCalcPr fullCalcOnLoad="1"/>
  <mergeCells count="1">
    <mergeCell ref="B1:F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IIFCL MF IDF Series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</dc:creator>
  <cp:lastModifiedBy>vineet</cp:lastModifiedBy>
  <dcterms:created xsi:type="dcterms:W3CDTF">2018-01-04T06:11:06Z</dcterms:created>
  <dcterms:modified xsi:type="dcterms:W3CDTF">2018-01-04T06:11:47Z</dcterms:modified>
</cp:coreProperties>
</file>