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035" windowHeight="10875" activeTab="1"/>
  </bookViews>
  <sheets>
    <sheet name="IIFCL Mutual Fund IDF Series-I" sheetId="1" r:id="rId1"/>
    <sheet name="IIFCL Mutual Fund IDF SR-II" sheetId="2" r:id="rId2"/>
    <sheet name="Portfolio" sheetId="3" state="hidden" r:id="rId3"/>
  </sheets>
  <definedNames>
    <definedName name="_xlnm.Print_Area" localSheetId="0">'IIFCL Mutual Fund IDF Series-I'!$B$2:$F$53</definedName>
    <definedName name="_xlnm.Print_Area" localSheetId="1">'IIFCL Mutual Fund IDF SR-II'!$B$2:$F$42</definedName>
  </definedNames>
  <calcPr fullCalcOnLoad="1"/>
</workbook>
</file>

<file path=xl/sharedStrings.xml><?xml version="1.0" encoding="utf-8"?>
<sst xmlns="http://schemas.openxmlformats.org/spreadsheetml/2006/main" count="613" uniqueCount="206">
  <si>
    <t>Name of Instrument</t>
  </si>
  <si>
    <t>Rating</t>
  </si>
  <si>
    <t>Quantity</t>
  </si>
  <si>
    <t>Market/Fair Value (Rs. in Lacs)</t>
  </si>
  <si>
    <t>% to Net Assets</t>
  </si>
  <si>
    <t>Sub Total</t>
  </si>
  <si>
    <t>Total</t>
  </si>
  <si>
    <t>Net Receivable/Payable</t>
  </si>
  <si>
    <t>NET ASSETS</t>
  </si>
  <si>
    <t>** Thinly traded/Non traded securities # Unlisted Security.</t>
  </si>
  <si>
    <t>Notes:</t>
  </si>
  <si>
    <t xml:space="preserve">Plan/Option </t>
  </si>
  <si>
    <t>Growth</t>
  </si>
  <si>
    <t>Debt Instruments</t>
  </si>
  <si>
    <t>IIFCL MF INFRASTRUCTURE DEBT FUND SR - I</t>
  </si>
  <si>
    <t>Sovereign</t>
  </si>
  <si>
    <t>Portfolio Report &amp; Holding as % of Net Assets</t>
  </si>
  <si>
    <t>NAV date</t>
  </si>
  <si>
    <t>Scheme code</t>
  </si>
  <si>
    <t>Scheme Name</t>
  </si>
  <si>
    <t>Mfond Code</t>
  </si>
  <si>
    <t>ISIN</t>
  </si>
  <si>
    <t>Security Type</t>
  </si>
  <si>
    <t>Security Name</t>
  </si>
  <si>
    <t>Avg Cost</t>
  </si>
  <si>
    <t>Book Value</t>
  </si>
  <si>
    <t>Amortization amount</t>
  </si>
  <si>
    <t>Market Price</t>
  </si>
  <si>
    <t>Price Date</t>
  </si>
  <si>
    <t>Market Value</t>
  </si>
  <si>
    <t>Appe_dep</t>
  </si>
  <si>
    <t>% to net Asset</t>
  </si>
  <si>
    <t>Company Name</t>
  </si>
  <si>
    <t>Accrued Interest (Val CCY)</t>
  </si>
  <si>
    <t>Last Coupon Date</t>
  </si>
  <si>
    <t>Next Coupon Date</t>
  </si>
  <si>
    <t>Maturity date</t>
  </si>
  <si>
    <t>Security Listed Indicator</t>
  </si>
  <si>
    <t>Long/Short Indicator</t>
  </si>
  <si>
    <t>Asset Type</t>
  </si>
  <si>
    <t>CCY</t>
  </si>
  <si>
    <t>Security  Code</t>
  </si>
  <si>
    <t>Price Source</t>
  </si>
  <si>
    <t>Book Value (Fund CCY)</t>
  </si>
  <si>
    <t>Market Value (FUND CCY)</t>
  </si>
  <si>
    <t>AMFI_Industry</t>
  </si>
  <si>
    <t>Maturity In Years</t>
  </si>
  <si>
    <t>YII1</t>
  </si>
  <si>
    <t>Fixed rates bonds - Corporate</t>
  </si>
  <si>
    <t>L</t>
  </si>
  <si>
    <t>INR</t>
  </si>
  <si>
    <t>L2</t>
  </si>
  <si>
    <t>FUND SPECIFIC PRICES</t>
  </si>
  <si>
    <t>INE124L07014</t>
  </si>
  <si>
    <t>INE124L07022</t>
  </si>
  <si>
    <t>INE124L07030</t>
  </si>
  <si>
    <t>INE427M07019</t>
  </si>
  <si>
    <t>TERM DEPOSITS</t>
  </si>
  <si>
    <t>L36</t>
  </si>
  <si>
    <t>TREASURY BILLS</t>
  </si>
  <si>
    <t>L8A</t>
  </si>
  <si>
    <t>GR</t>
  </si>
  <si>
    <t>Weightage</t>
  </si>
  <si>
    <t>2) Net Assets Value per unit (in Rs.) are as follows :</t>
  </si>
  <si>
    <t>INE111R07026</t>
  </si>
  <si>
    <t>INE542N07013</t>
  </si>
  <si>
    <t>GIWFAL 12.00% 30DEC23 NCD</t>
  </si>
  <si>
    <t>Term Deposits</t>
  </si>
  <si>
    <t>14.40% GMR WARORA NCD 25SEP2022 SRS I</t>
  </si>
  <si>
    <t>14.40% GMR WARORA NCD 25SEP2023 SRS II</t>
  </si>
  <si>
    <t>14.40% GMR WARORA NCD 25NOV2023 SRS III</t>
  </si>
  <si>
    <t>CARE BBB+</t>
  </si>
  <si>
    <t>12.00% Green Infra Wind Farm Assets Limited 30-Dec-2023 NCD**</t>
  </si>
  <si>
    <t>Non Convertible Debentures</t>
  </si>
  <si>
    <t>Money Market Instruments</t>
  </si>
  <si>
    <t>INE563M07011</t>
  </si>
  <si>
    <t>INE975G08223</t>
  </si>
  <si>
    <t>INE923L07241</t>
  </si>
  <si>
    <t>12.75% Feedback Infrastructure Private Limited 20-Dec-2022 NCD**</t>
  </si>
  <si>
    <t>9.15% SP Jammu Udhampur Highway Limited 30-Jun-27 NCD**</t>
  </si>
  <si>
    <t>INE209W07028</t>
  </si>
  <si>
    <t>INE659X07014</t>
  </si>
  <si>
    <t>INE477K07018</t>
  </si>
  <si>
    <t>9.65% Green Infra Wind Energy Limited 04-Aug-2023**</t>
  </si>
  <si>
    <t>ICRA A</t>
  </si>
  <si>
    <t>BWR D</t>
  </si>
  <si>
    <t>ICRA D</t>
  </si>
  <si>
    <t>9.95% Molagavalli Renewable Private Limited 31-Mar-2023 NCD #</t>
  </si>
  <si>
    <t>9.95% Narmada Wind Energy Private Limited 31-Mar-2023 NCD #</t>
  </si>
  <si>
    <t>INE732Q07AM8</t>
  </si>
  <si>
    <t>INE732Q07AL0</t>
  </si>
  <si>
    <t>Treasury Bills</t>
  </si>
  <si>
    <t>CARE A+(CE)</t>
  </si>
  <si>
    <t>Commercial Papers</t>
  </si>
  <si>
    <t>BWR A2+</t>
  </si>
  <si>
    <t>8.15% NIIF Infrastructure Finance Limited 15-Jan-2024 NCD</t>
  </si>
  <si>
    <t>INE246R07418</t>
  </si>
  <si>
    <t>12.00% GMR WARORA NCD 25SEP2022 SRS I**</t>
  </si>
  <si>
    <t>12.00% GMR WARORA NCD 25SEP2023 SRS II**</t>
  </si>
  <si>
    <t>12.00% GMR WARORA NCD 25NOV2023 SRS III**</t>
  </si>
  <si>
    <t>INE384W14033</t>
  </si>
  <si>
    <t>INE384W14025</t>
  </si>
  <si>
    <t>Feedback Energy Distribution Company Limited (26-May-21)</t>
  </si>
  <si>
    <t>Feedback Energy Distribution Company Limited (07-Mar-21)</t>
  </si>
  <si>
    <t>IN002019Z289</t>
  </si>
  <si>
    <t>IN002019Z396</t>
  </si>
  <si>
    <t>IN002020Z253</t>
  </si>
  <si>
    <t>364 DAY TBILL (01OCT20)</t>
  </si>
  <si>
    <t>364 DAY TBILL (17DEC20)</t>
  </si>
  <si>
    <t>364 DAY TBILL (23SEP21)</t>
  </si>
  <si>
    <t xml:space="preserve">BWR A </t>
  </si>
  <si>
    <t>CRISIL AA</t>
  </si>
  <si>
    <t>CARE C</t>
  </si>
  <si>
    <t>ICRA AAA</t>
  </si>
  <si>
    <t>GVRIPL 0% 13AUG22 NCD</t>
  </si>
  <si>
    <t>DPJIPL 10.125% 12AUG22 NCD</t>
  </si>
  <si>
    <t>9.95% NWEPL NCD 31MAR23 NCD</t>
  </si>
  <si>
    <t>9.95% MRPL NCD 31MAR23 NCD</t>
  </si>
  <si>
    <t>9.65%GREEN INFRA WIND ENERGY LTD 04AUG23</t>
  </si>
  <si>
    <t>364 DAYS T-BILL-01OCT20</t>
  </si>
  <si>
    <t>8.15% NIIF IFL - 15JAN24 NCD</t>
  </si>
  <si>
    <t>COMMERCIAL PAPERS</t>
  </si>
  <si>
    <t>FEDCO 26MAY21 CP</t>
  </si>
  <si>
    <t>L12</t>
  </si>
  <si>
    <t>FEDCO 07MAR21 CP</t>
  </si>
  <si>
    <t>IDIA00236392</t>
  </si>
  <si>
    <t>6.00% IDFC BANK 01OCT20</t>
  </si>
  <si>
    <t>IDIA00236393</t>
  </si>
  <si>
    <t>6.00% IDFC BANK 02OCT20</t>
  </si>
  <si>
    <t>IDIA00236394</t>
  </si>
  <si>
    <t>6.00% IDFC BANK 03OCT20</t>
  </si>
  <si>
    <t>IDIA00236395</t>
  </si>
  <si>
    <t>6.00% IDFC BANK 04OCT20</t>
  </si>
  <si>
    <t>IDIA00236396</t>
  </si>
  <si>
    <t>6.00% IDFC BANK 05OCT20</t>
  </si>
  <si>
    <t>IDIA00238535</t>
  </si>
  <si>
    <t>6.25% IDFC BANK 03DEC2020</t>
  </si>
  <si>
    <t>IDIA00238536</t>
  </si>
  <si>
    <t>4.50% IDFC BANK 25DEC2020</t>
  </si>
  <si>
    <t>IDIA00238537</t>
  </si>
  <si>
    <t>4.50% INDUSIND BANK 25DEC2020</t>
  </si>
  <si>
    <t>IDIA00238538</t>
  </si>
  <si>
    <t>2.80% INDUSIND BANK 05OCT2020</t>
  </si>
  <si>
    <t>IDIA00238539</t>
  </si>
  <si>
    <t>2.90% IDBI BANK 05OCT2020</t>
  </si>
  <si>
    <t>IDIA00238540</t>
  </si>
  <si>
    <t>4.75% INDUSIND BANK 28DEC2020</t>
  </si>
  <si>
    <t>IDIA00238541</t>
  </si>
  <si>
    <t>3.75% Fedral Bank 29DEC2020</t>
  </si>
  <si>
    <t>364 DAY TBILL 17DEC2020</t>
  </si>
  <si>
    <t>364 DAY TBILL 23SEP2021</t>
  </si>
  <si>
    <t>YII2</t>
  </si>
  <si>
    <t>IIFCL MF INFRASTRUCTURE DEBT FUND SR -II</t>
  </si>
  <si>
    <t>IL&amp;FS TRANS NETWORK LTD 9.20% 15APR2022</t>
  </si>
  <si>
    <t>12.75% FEEDBACK INFR PVTLTD 20DEC22 NCD</t>
  </si>
  <si>
    <t>9.15% SP JAMMU UDHAMPUR HIGH 30JUN27 NCD</t>
  </si>
  <si>
    <t>8.30% DTMCL 31MAR27 NCD</t>
  </si>
  <si>
    <t>8.30% DTMCL 31DEC26 NCD</t>
  </si>
  <si>
    <t>IDIA00236545</t>
  </si>
  <si>
    <t>6.25% IDFC BANK 30NOV20</t>
  </si>
  <si>
    <t>CARE AAA</t>
  </si>
  <si>
    <t>3) Details of Dividend declared per unit (in Rs.) during the half-year ended September 30, 2020 is Nil.</t>
  </si>
  <si>
    <t>4) No Bonus declared during the half-year ended September 30, 2020.</t>
  </si>
  <si>
    <t>5) Total outstanding exposure in derivative instruments as on September 30, 2020 : Nil.</t>
  </si>
  <si>
    <t>6) Total investments in Foreign Securities / Overseas ETFs as at September 30, 2020 and its percentage to NAV : Nil.</t>
  </si>
  <si>
    <t>7) Details of Repo transactions in corporate debt securities for the half year ended September 30, 2020 : Nil.</t>
  </si>
  <si>
    <t>8) Details of transactions of "Credit Default Swap" for half year ended September 30, 2020: Nil.</t>
  </si>
  <si>
    <t>As on September 30, 2020</t>
  </si>
  <si>
    <t>9) Average maturity of the portfolio : 979 days.</t>
  </si>
  <si>
    <t>9) Average maturity of the portfolio : 768 days.</t>
  </si>
  <si>
    <t>9.15% Darbhanga Motihari Transmission Company Private Limited 31-Dec-26 NCD**</t>
  </si>
  <si>
    <t>9.15% Darbhanga Motihari Transmission Company Private Limited 31-Mar-27 NCD**</t>
  </si>
  <si>
    <t>9.20% IL&amp;FS Trans Network Limited 15-Apr-2022 NCD**</t>
  </si>
  <si>
    <t>13.25% GVR Infra Projects Limited 13-Aug-2022 NCD**</t>
  </si>
  <si>
    <t>As on March 31, 2020</t>
  </si>
  <si>
    <t>13.50% D P Jain &amp; Co. Infrastructure Private Limited 13-Aug-2022 NCD #</t>
  </si>
  <si>
    <t>1) Total below investment grade and default provided till Date is shown below:-</t>
  </si>
  <si>
    <t>Principal Invested</t>
  </si>
  <si>
    <t>Provision against Principal Invested</t>
  </si>
  <si>
    <t>Provision against Interest/Amort Income</t>
  </si>
  <si>
    <t>Total Provision</t>
  </si>
  <si>
    <r>
      <t xml:space="preserve">Infrastructure Leasing &amp; Financial Services Limited 26-Sep-2018 CP </t>
    </r>
    <r>
      <rPr>
        <b/>
        <sz val="11"/>
        <color indexed="8"/>
        <rFont val="Arial Narrow"/>
        <family val="2"/>
      </rPr>
      <t>(2.70% of Net Assets as of 30-Sep-20)</t>
    </r>
  </si>
  <si>
    <r>
      <t xml:space="preserve">12.00 GMR WARORA NCD 25SEP2022 SRS I </t>
    </r>
    <r>
      <rPr>
        <b/>
        <sz val="11"/>
        <color indexed="8"/>
        <rFont val="Arial Narrow"/>
        <family val="2"/>
      </rPr>
      <t>(2.03% of Net Assets as of 30-Sep-20)</t>
    </r>
  </si>
  <si>
    <r>
      <t xml:space="preserve">12.00% GMR WARORA NCD 25SEP2023 SRS II </t>
    </r>
    <r>
      <rPr>
        <b/>
        <sz val="11"/>
        <color indexed="8"/>
        <rFont val="Arial Narrow"/>
        <family val="2"/>
      </rPr>
      <t>(2.03% of Net Assets as of 30-Sep-20)</t>
    </r>
  </si>
  <si>
    <r>
      <t xml:space="preserve">12.00% GMR WARORA NCD 25NOV2023 SRS III </t>
    </r>
    <r>
      <rPr>
        <b/>
        <sz val="11"/>
        <color indexed="8"/>
        <rFont val="Arial Narrow"/>
        <family val="2"/>
      </rPr>
      <t>(2.03% of Net Assets as of 30-Sep-20)</t>
    </r>
  </si>
  <si>
    <r>
      <t xml:space="preserve">Infrastructure Leasing &amp; Financial Services Limited 19-Oct-2018 CP </t>
    </r>
    <r>
      <rPr>
        <b/>
        <sz val="11"/>
        <color indexed="8"/>
        <rFont val="Arial Narrow"/>
        <family val="2"/>
      </rPr>
      <t>(16.46% of Net Assets as of 30-Sep-20)</t>
    </r>
  </si>
  <si>
    <r>
      <t xml:space="preserve">13.25% GVR Infra Projects Limited 13-Aug-2022 NCD </t>
    </r>
    <r>
      <rPr>
        <b/>
        <sz val="11"/>
        <color indexed="8"/>
        <rFont val="Arial Narrow"/>
        <family val="2"/>
      </rPr>
      <t>(14.83% of Net Assets as of 30-Sep-20)</t>
    </r>
  </si>
  <si>
    <r>
      <t xml:space="preserve">9.20% IL&amp;FS Trans Network Limited 15-Apr-2022 NCD </t>
    </r>
    <r>
      <rPr>
        <b/>
        <sz val="11"/>
        <color indexed="8"/>
        <rFont val="Arial Narrow"/>
        <family val="2"/>
      </rPr>
      <t>(16.69% of Net Assets as of 30-Sep-20)</t>
    </r>
  </si>
  <si>
    <t xml:space="preserve">IIFCL MUTUAL FUND (IDF) </t>
  </si>
  <si>
    <t>5th Floor, NBCC Tower, Block – 2 , Plate – A , East Kidwai Nagar , New Delhi - 110023</t>
  </si>
  <si>
    <t>IIFCL MF INFRASTRUCTURE DEBT FUND SR - I (BSE SCRIP CODE 537488)</t>
  </si>
  <si>
    <t>Pursuant to Regulation 59A of SEBI (Mutual Funds) Regulations, 1996</t>
  </si>
  <si>
    <t>Half Yearly Portfolio of IIFCL MUTUAL FUND (IDF) Series - II for the period ending  30th September 2020</t>
  </si>
  <si>
    <t>IIFCL MF INFRASTRUCTURE DEBT FUND SR - II (BSE SCRIP CODE 540456)</t>
  </si>
  <si>
    <t xml:space="preserve">*** Note: IIFCL Mutual Fund (IDF) Series-I: 1. GVR InfraProjects Limited has been declared as NPA in Nov 2017. Accordingly, 100% provision on book value as per SEBI guidelines has been done.                                                                                                                                                                                                                                                                                                                            2.  IIFCL Mutual Fund IDF Series - I had exposure in  IL&amp;FS Commercial Paper - Due on 26.09.2018 which has defaulted in redemption. The valuation loss of 100% of the last market price has been done in NAV calculation of September 2018     </t>
  </si>
  <si>
    <t>IIFCL Mutual Fund (IDF) Series-I: Deviation in valuation as per AMFI /35P/06/2019-20 circular dated 30th April, 2019 for the purpose of Fair value of portfolio:</t>
  </si>
  <si>
    <t>Name of the Security</t>
  </si>
  <si>
    <t>Valuation as per AMFI Guidelines</t>
  </si>
  <si>
    <t>Value considered in September , 2020</t>
  </si>
  <si>
    <t>GVR Infra Projects Limited</t>
  </si>
  <si>
    <t>Rs. 30 Crores *(At standad hair cut of 50%)</t>
  </si>
  <si>
    <t>Zero</t>
  </si>
  <si>
    <r>
      <rPr>
        <b/>
        <sz val="10"/>
        <rFont val="Arial"/>
        <family val="2"/>
      </rPr>
      <t>JUSTIFICATION  FOR DEVIATION</t>
    </r>
    <r>
      <rPr>
        <sz val="10"/>
        <rFont val="Arial"/>
        <family val="2"/>
      </rPr>
      <t>: The above investment is NPA since November, 2017 and 100% provision on the book value is already created by IIFCL Mutual Fund (IDF) Seires-I as per SEBI guidelines. Further, there is un-certainity in recovery timelines,costs and recovery amount. Considering the same, the investment is valued at zero instead of Rs. 30 Crores as stated above.</t>
    </r>
  </si>
  <si>
    <r>
      <rPr>
        <b/>
        <sz val="10"/>
        <rFont val="Arial"/>
        <family val="2"/>
      </rPr>
      <t>Impact on NAV due to deviation in Valuation</t>
    </r>
    <r>
      <rPr>
        <sz val="10"/>
        <rFont val="Arial"/>
        <family val="2"/>
      </rPr>
      <t>: Due to deviation in valuation, the imapct on NAV is NIL in September 2020 as the security is continued to be valued at Zero since earlier months. However, the NAV per unit  would have been higher by Rs. 100000 (6.95%) if it had been valued at Rs.30 Crores in line with AMFI guidelines.</t>
    </r>
  </si>
  <si>
    <t>*Hair-cut for senior, secured D rated infrastructure asset is 50% as per AMFI guidelines.</t>
  </si>
  <si>
    <t>Note: IIFCL Mutual Fund (IDF) Series II: 1. IL&amp;FS Transportation Network limited has defaulted in coupon payments due in Oct 2018/Jan 2019 and onwards. Therefore, 100% provisioning on the book value has been done in NAV calculation of March 2019 and further accruals has been stopped in the account since September 2018.                                                                                                                                                                                                                                                                                              2. IIFCL Mutual Fund IDF Series - II had exposure in  IL&amp;FS Commercial Paper - Due on 19.10.2018 which has defaulted in redemption. The valuation loss of 100% of the last market price has been done in NAV calculation of October 2018.</t>
  </si>
</sst>
</file>

<file path=xl/styles.xml><?xml version="1.0" encoding="utf-8"?>
<styleSheet xmlns="http://schemas.openxmlformats.org/spreadsheetml/2006/main">
  <numFmts count="6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0"/>
    <numFmt numFmtId="182" formatCode="dd/mm/yyyy;@"/>
    <numFmt numFmtId="183" formatCode="&quot;Yes&quot;;&quot;Yes&quot;;&quot;No&quot;"/>
    <numFmt numFmtId="184" formatCode="&quot;True&quot;;&quot;True&quot;;&quot;False&quot;"/>
    <numFmt numFmtId="185" formatCode="&quot;On&quot;;&quot;On&quot;;&quot;Off&quot;"/>
    <numFmt numFmtId="186" formatCode="[$€-2]\ #,##0.00_);[Red]\([$€-2]\ #,##0.00\)"/>
    <numFmt numFmtId="187" formatCode="0.000%"/>
    <numFmt numFmtId="188" formatCode="0.0000%"/>
    <numFmt numFmtId="189" formatCode="#,##0.0"/>
    <numFmt numFmtId="190" formatCode="_(* #,##0.0_);_(* \(#,##0.0\);_(* &quot;-&quot;??_);_(@_)"/>
    <numFmt numFmtId="191" formatCode="_(* #,##0_);_(* \(#,##0\);_(* &quot;-&quot;??_);_(@_)"/>
    <numFmt numFmtId="192" formatCode="#,##0.00_ ;\-#,##0.00\ "/>
    <numFmt numFmtId="193" formatCode="0.0%"/>
    <numFmt numFmtId="194" formatCode="0.00000%"/>
    <numFmt numFmtId="195" formatCode="0.000000%"/>
    <numFmt numFmtId="196" formatCode="_(* #,##0.000_);_(* \(#,##0.000\);_(* &quot;-&quot;??_);_(@_)"/>
    <numFmt numFmtId="197" formatCode="_(* #,##0.0000_);_(* \(#,##0.0000\);_(* &quot;-&quot;??_);_(@_)"/>
    <numFmt numFmtId="198" formatCode="_(* #,##0.00000_);_(* \(#,##0.00000\);_(* &quot;-&quot;??_);_(@_)"/>
    <numFmt numFmtId="199" formatCode="_(* #,##0.0000000_);_(* \(#,##0.0000000\);_(* &quot;-&quot;??_);_(@_)"/>
    <numFmt numFmtId="200" formatCode="#,##0.000"/>
    <numFmt numFmtId="201" formatCode="#,##0.00000"/>
    <numFmt numFmtId="202" formatCode="#,##0.000000"/>
    <numFmt numFmtId="203" formatCode="#,##0.0000000"/>
    <numFmt numFmtId="204" formatCode="#,##0.00000000"/>
    <numFmt numFmtId="205" formatCode="_(* #,##0.000000_);_(* \(#,##0.000000\);_(* &quot;-&quot;??_);_(@_)"/>
    <numFmt numFmtId="206" formatCode="_(* #,##0.00000000_);_(* \(#,##0.00000000\);_(* &quot;-&quot;??_);_(@_)"/>
    <numFmt numFmtId="207" formatCode="[$-409]dddd\,\ mmmm\ dd\,\ yyyy"/>
    <numFmt numFmtId="208" formatCode="\(0.00\)%"/>
    <numFmt numFmtId="209" formatCode="0.00%;\(0.00\)%"/>
    <numFmt numFmtId="210" formatCode="dd\-mmm\-yyyy"/>
    <numFmt numFmtId="211" formatCode="##0.0000_);\(##0.0000\)"/>
    <numFmt numFmtId="212" formatCode="0.000"/>
    <numFmt numFmtId="213" formatCode="0.0"/>
    <numFmt numFmtId="214" formatCode="0.00000"/>
    <numFmt numFmtId="215" formatCode="#,###.0000"/>
    <numFmt numFmtId="216" formatCode="0.00;\-0.00;0.00"/>
    <numFmt numFmtId="217" formatCode="#,0##.00"/>
    <numFmt numFmtId="218" formatCode="#,#0#.00"/>
    <numFmt numFmtId="219" formatCode="#,##0.00%"/>
  </numFmts>
  <fonts count="54">
    <font>
      <sz val="10"/>
      <name val="Arial"/>
      <family val="2"/>
    </font>
    <font>
      <sz val="11"/>
      <color indexed="8"/>
      <name val="Calibri"/>
      <family val="2"/>
    </font>
    <font>
      <b/>
      <sz val="10"/>
      <name val="Arial"/>
      <family val="2"/>
    </font>
    <font>
      <sz val="11"/>
      <name val="Arial Narrow"/>
      <family val="2"/>
    </font>
    <font>
      <b/>
      <sz val="11"/>
      <name val="Arial Narrow"/>
      <family val="2"/>
    </font>
    <font>
      <b/>
      <sz val="11"/>
      <color indexed="8"/>
      <name val="Arial Narrow"/>
      <family val="2"/>
    </font>
    <font>
      <sz val="11"/>
      <color indexed="8"/>
      <name val="Arial Narrow"/>
      <family val="2"/>
    </font>
    <font>
      <b/>
      <sz val="8"/>
      <name val="Arial"/>
      <family val="2"/>
    </font>
    <font>
      <sz val="8"/>
      <name val="Arial"/>
      <family val="2"/>
    </font>
    <font>
      <b/>
      <sz val="8"/>
      <color indexed="9"/>
      <name val="Arial"/>
      <family val="2"/>
    </font>
    <font>
      <sz val="9"/>
      <color indexed="8"/>
      <name val="Arial"/>
      <family val="2"/>
    </font>
    <font>
      <b/>
      <sz val="9"/>
      <color indexed="9"/>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Arial Narrow"/>
      <family val="2"/>
    </font>
    <font>
      <sz val="11"/>
      <color indexed="62"/>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232552"/>
      <name val="Arial Narrow"/>
      <family val="2"/>
    </font>
    <font>
      <b/>
      <sz val="12"/>
      <color theme="0"/>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indexed="18"/>
        <bgColor indexed="64"/>
      </patternFill>
    </fill>
    <fill>
      <patternFill patternType="solid">
        <fgColor indexed="62"/>
        <bgColor indexed="64"/>
      </patternFill>
    </fill>
    <fill>
      <patternFill patternType="solid">
        <fgColor indexed="9"/>
        <bgColor indexed="64"/>
      </patternFill>
    </fill>
    <fill>
      <patternFill patternType="solid">
        <fgColor theme="1"/>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medium"/>
      <right style="thin"/>
      <top>
        <color indexed="63"/>
      </top>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thin"/>
      <right style="medium"/>
      <top style="thin"/>
      <bottom style="thin"/>
    </border>
    <border>
      <left style="medium"/>
      <right/>
      <top/>
      <bottom style="thin"/>
    </border>
    <border>
      <left/>
      <right style="thin"/>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right style="medium"/>
      <top style="thin"/>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s>
  <cellStyleXfs count="63">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9" fontId="0" fillId="0" borderId="0" applyFont="0" applyFill="0" applyBorder="0" applyAlignment="0" applyProtection="0"/>
    <xf numFmtId="169" fontId="33" fillId="0" borderId="0" applyFont="0" applyFill="0" applyBorder="0" applyAlignment="0" applyProtection="0"/>
    <xf numFmtId="170" fontId="33" fillId="0" borderId="0" applyFont="0" applyFill="0" applyBorder="0" applyAlignment="0" applyProtection="0"/>
    <xf numFmtId="168" fontId="33"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3"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5">
    <xf numFmtId="0" fontId="0" fillId="0" borderId="0" xfId="0" applyAlignment="1">
      <alignment/>
    </xf>
    <xf numFmtId="0" fontId="0" fillId="0" borderId="0" xfId="0" applyFont="1" applyAlignment="1">
      <alignment/>
    </xf>
    <xf numFmtId="0" fontId="0" fillId="0" borderId="0" xfId="0" applyFont="1" applyBorder="1" applyAlignment="1">
      <alignment/>
    </xf>
    <xf numFmtId="0" fontId="2" fillId="0" borderId="0" xfId="0" applyFont="1" applyBorder="1" applyAlignment="1">
      <alignment/>
    </xf>
    <xf numFmtId="4" fontId="0" fillId="0" borderId="0" xfId="0" applyNumberFormat="1" applyFont="1" applyAlignment="1">
      <alignment/>
    </xf>
    <xf numFmtId="0" fontId="4" fillId="33" borderId="10" xfId="0" applyFont="1" applyFill="1" applyBorder="1" applyAlignment="1">
      <alignment horizontal="left" vertical="center"/>
    </xf>
    <xf numFmtId="0" fontId="4" fillId="33" borderId="11" xfId="0" applyFont="1" applyFill="1" applyBorder="1" applyAlignment="1">
      <alignment horizontal="center" vertical="center"/>
    </xf>
    <xf numFmtId="39" fontId="4" fillId="33" borderId="12" xfId="0" applyNumberFormat="1" applyFont="1" applyFill="1" applyBorder="1" applyAlignment="1">
      <alignment horizontal="center" vertical="center"/>
    </xf>
    <xf numFmtId="39" fontId="4" fillId="33" borderId="11" xfId="0" applyNumberFormat="1" applyFont="1" applyFill="1" applyBorder="1" applyAlignment="1">
      <alignment horizontal="center" vertical="center" wrapText="1"/>
    </xf>
    <xf numFmtId="10" fontId="4" fillId="33" borderId="13" xfId="0" applyNumberFormat="1" applyFont="1" applyFill="1" applyBorder="1" applyAlignment="1">
      <alignment horizontal="center" vertical="center"/>
    </xf>
    <xf numFmtId="0" fontId="5" fillId="34" borderId="14" xfId="0" applyFont="1" applyFill="1" applyBorder="1" applyAlignment="1">
      <alignment horizontal="left" vertical="center"/>
    </xf>
    <xf numFmtId="39" fontId="6" fillId="34" borderId="15" xfId="0" applyNumberFormat="1" applyFont="1" applyFill="1" applyBorder="1" applyAlignment="1">
      <alignment horizontal="right" vertical="top"/>
    </xf>
    <xf numFmtId="37" fontId="6" fillId="34" borderId="0" xfId="0" applyNumberFormat="1" applyFont="1" applyFill="1" applyBorder="1" applyAlignment="1">
      <alignment horizontal="right" vertical="top"/>
    </xf>
    <xf numFmtId="10" fontId="6" fillId="34" borderId="16" xfId="59" applyNumberFormat="1" applyFont="1" applyFill="1" applyBorder="1" applyAlignment="1">
      <alignment horizontal="right" vertical="top"/>
    </xf>
    <xf numFmtId="0" fontId="6" fillId="34" borderId="15" xfId="0" applyFont="1" applyFill="1" applyBorder="1" applyAlignment="1">
      <alignment horizontal="left" vertical="top"/>
    </xf>
    <xf numFmtId="0" fontId="6" fillId="34" borderId="14" xfId="0" applyFont="1" applyFill="1" applyBorder="1" applyAlignment="1">
      <alignment horizontal="left" vertical="top"/>
    </xf>
    <xf numFmtId="0" fontId="6" fillId="34" borderId="15" xfId="0" applyFont="1" applyFill="1" applyBorder="1" applyAlignment="1">
      <alignment horizontal="left" vertical="center"/>
    </xf>
    <xf numFmtId="0" fontId="5" fillId="34" borderId="10" xfId="0" applyFont="1" applyFill="1" applyBorder="1" applyAlignment="1">
      <alignment horizontal="left" vertical="top"/>
    </xf>
    <xf numFmtId="0" fontId="5" fillId="34" borderId="11" xfId="0" applyFont="1" applyFill="1" applyBorder="1" applyAlignment="1">
      <alignment horizontal="left" vertical="top"/>
    </xf>
    <xf numFmtId="39" fontId="5" fillId="0" borderId="11" xfId="0" applyNumberFormat="1" applyFont="1" applyFill="1" applyBorder="1" applyAlignment="1">
      <alignment horizontal="right"/>
    </xf>
    <xf numFmtId="10" fontId="5" fillId="34" borderId="13" xfId="0" applyNumberFormat="1" applyFont="1" applyFill="1" applyBorder="1" applyAlignment="1">
      <alignment horizontal="right"/>
    </xf>
    <xf numFmtId="39" fontId="5" fillId="34" borderId="12" xfId="0" applyNumberFormat="1" applyFont="1" applyFill="1" applyBorder="1" applyAlignment="1">
      <alignment horizontal="right" vertical="top"/>
    </xf>
    <xf numFmtId="39" fontId="5" fillId="34" borderId="11" xfId="0" applyNumberFormat="1" applyFont="1" applyFill="1" applyBorder="1" applyAlignment="1">
      <alignment horizontal="right"/>
    </xf>
    <xf numFmtId="0" fontId="5" fillId="34" borderId="14" xfId="0" applyFont="1" applyFill="1" applyBorder="1" applyAlignment="1">
      <alignment horizontal="left" vertical="top"/>
    </xf>
    <xf numFmtId="39" fontId="5" fillId="34" borderId="11" xfId="0" applyNumberFormat="1" applyFont="1" applyFill="1" applyBorder="1" applyAlignment="1">
      <alignment horizontal="right" vertical="top"/>
    </xf>
    <xf numFmtId="39" fontId="5" fillId="0" borderId="11" xfId="0" applyNumberFormat="1" applyFont="1" applyFill="1" applyBorder="1" applyAlignment="1">
      <alignment horizontal="right" vertical="top"/>
    </xf>
    <xf numFmtId="0" fontId="5" fillId="34" borderId="17" xfId="0" applyFont="1" applyFill="1" applyBorder="1" applyAlignment="1">
      <alignment horizontal="left" vertical="top"/>
    </xf>
    <xf numFmtId="0" fontId="5" fillId="34" borderId="18" xfId="0" applyFont="1" applyFill="1" applyBorder="1" applyAlignment="1">
      <alignment horizontal="left" vertical="top"/>
    </xf>
    <xf numFmtId="39" fontId="5" fillId="34" borderId="19" xfId="0" applyNumberFormat="1" applyFont="1" applyFill="1" applyBorder="1" applyAlignment="1">
      <alignment horizontal="right" vertical="top"/>
    </xf>
    <xf numFmtId="39" fontId="5" fillId="34" borderId="18" xfId="0" applyNumberFormat="1" applyFont="1" applyFill="1" applyBorder="1" applyAlignment="1">
      <alignment horizontal="right"/>
    </xf>
    <xf numFmtId="0" fontId="5" fillId="34" borderId="20" xfId="0" applyFont="1" applyFill="1" applyBorder="1" applyAlignment="1">
      <alignment horizontal="left" vertical="top"/>
    </xf>
    <xf numFmtId="0" fontId="5" fillId="34" borderId="21" xfId="0" applyFont="1" applyFill="1" applyBorder="1" applyAlignment="1">
      <alignment horizontal="left" vertical="top"/>
    </xf>
    <xf numFmtId="39" fontId="5" fillId="34" borderId="22" xfId="0" applyNumberFormat="1" applyFont="1" applyFill="1" applyBorder="1" applyAlignment="1">
      <alignment horizontal="right" vertical="top"/>
    </xf>
    <xf numFmtId="39" fontId="5" fillId="34" borderId="21" xfId="0" applyNumberFormat="1" applyFont="1" applyFill="1" applyBorder="1" applyAlignment="1">
      <alignment horizontal="right"/>
    </xf>
    <xf numFmtId="0" fontId="4" fillId="34" borderId="23" xfId="0" applyFont="1" applyFill="1" applyBorder="1" applyAlignment="1">
      <alignment/>
    </xf>
    <xf numFmtId="0" fontId="5" fillId="34" borderId="24" xfId="0" applyFont="1" applyFill="1" applyBorder="1" applyAlignment="1">
      <alignment horizontal="left" vertical="top"/>
    </xf>
    <xf numFmtId="0" fontId="3" fillId="34" borderId="24" xfId="0" applyFont="1" applyFill="1" applyBorder="1" applyAlignment="1">
      <alignment/>
    </xf>
    <xf numFmtId="0" fontId="6" fillId="34" borderId="25" xfId="0" applyFont="1" applyFill="1" applyBorder="1" applyAlignment="1">
      <alignment horizontal="right" vertical="top"/>
    </xf>
    <xf numFmtId="0" fontId="4" fillId="34" borderId="26" xfId="0" applyFont="1" applyFill="1" applyBorder="1" applyAlignment="1">
      <alignment/>
    </xf>
    <xf numFmtId="0" fontId="3" fillId="34" borderId="27" xfId="0" applyFont="1" applyFill="1" applyBorder="1" applyAlignment="1">
      <alignment/>
    </xf>
    <xf numFmtId="0" fontId="6" fillId="34" borderId="28" xfId="0" applyFont="1" applyFill="1" applyBorder="1" applyAlignment="1">
      <alignment horizontal="right" vertical="top"/>
    </xf>
    <xf numFmtId="0" fontId="3" fillId="34" borderId="14" xfId="0" applyFont="1" applyFill="1" applyBorder="1" applyAlignment="1">
      <alignment/>
    </xf>
    <xf numFmtId="0" fontId="3" fillId="34" borderId="0" xfId="0" applyFont="1" applyFill="1" applyBorder="1" applyAlignment="1">
      <alignment/>
    </xf>
    <xf numFmtId="0" fontId="6" fillId="34" borderId="16" xfId="0" applyFont="1" applyFill="1" applyBorder="1" applyAlignment="1">
      <alignment horizontal="right" vertical="top"/>
    </xf>
    <xf numFmtId="0" fontId="4" fillId="34" borderId="0" xfId="0" applyFont="1" applyFill="1" applyBorder="1" applyAlignment="1">
      <alignment/>
    </xf>
    <xf numFmtId="0" fontId="6" fillId="34" borderId="29" xfId="0" applyFont="1" applyFill="1" applyBorder="1" applyAlignment="1">
      <alignment horizontal="left" vertical="top"/>
    </xf>
    <xf numFmtId="0" fontId="3" fillId="34" borderId="16" xfId="0" applyFont="1" applyFill="1" applyBorder="1" applyAlignment="1">
      <alignment/>
    </xf>
    <xf numFmtId="0" fontId="3" fillId="34" borderId="25" xfId="0" applyFont="1" applyFill="1" applyBorder="1" applyAlignment="1">
      <alignment/>
    </xf>
    <xf numFmtId="0" fontId="7" fillId="0" borderId="0" xfId="0" applyFont="1" applyAlignment="1">
      <alignment/>
    </xf>
    <xf numFmtId="0" fontId="8" fillId="0" borderId="0" xfId="0" applyFont="1" applyAlignment="1">
      <alignment/>
    </xf>
    <xf numFmtId="0" fontId="9" fillId="35" borderId="11" xfId="0" applyFont="1" applyFill="1" applyBorder="1" applyAlignment="1">
      <alignment vertical="top" wrapText="1"/>
    </xf>
    <xf numFmtId="210" fontId="8" fillId="0" borderId="0" xfId="0" applyNumberFormat="1" applyFont="1" applyAlignment="1">
      <alignment/>
    </xf>
    <xf numFmtId="39" fontId="8" fillId="0" borderId="0" xfId="0" applyNumberFormat="1" applyFont="1" applyAlignment="1">
      <alignment/>
    </xf>
    <xf numFmtId="37" fontId="8" fillId="0" borderId="0" xfId="0" applyNumberFormat="1" applyFont="1" applyAlignment="1">
      <alignment/>
    </xf>
    <xf numFmtId="10" fontId="8" fillId="0" borderId="0" xfId="0" applyNumberFormat="1" applyFont="1" applyAlignment="1">
      <alignment/>
    </xf>
    <xf numFmtId="0" fontId="5" fillId="33" borderId="29" xfId="0" applyFont="1" applyFill="1" applyBorder="1" applyAlignment="1">
      <alignment horizontal="left" vertical="top"/>
    </xf>
    <xf numFmtId="0" fontId="6" fillId="34" borderId="14" xfId="0" applyFont="1" applyFill="1" applyBorder="1" applyAlignment="1">
      <alignment horizontal="left" vertical="center"/>
    </xf>
    <xf numFmtId="4" fontId="8" fillId="0" borderId="0" xfId="0" applyNumberFormat="1" applyFont="1" applyAlignment="1">
      <alignment/>
    </xf>
    <xf numFmtId="1" fontId="8" fillId="0" borderId="0" xfId="0" applyNumberFormat="1" applyFont="1" applyAlignment="1">
      <alignment/>
    </xf>
    <xf numFmtId="0" fontId="6" fillId="34" borderId="0" xfId="0" applyNumberFormat="1" applyFont="1" applyFill="1" applyBorder="1" applyAlignment="1">
      <alignment horizontal="right" vertical="top"/>
    </xf>
    <xf numFmtId="0" fontId="5" fillId="34" borderId="12" xfId="0" applyNumberFormat="1" applyFont="1" applyFill="1" applyBorder="1" applyAlignment="1">
      <alignment horizontal="right" vertical="top"/>
    </xf>
    <xf numFmtId="39" fontId="6" fillId="34" borderId="15" xfId="0" applyNumberFormat="1" applyFont="1" applyFill="1" applyBorder="1" applyAlignment="1">
      <alignment horizontal="left" vertical="top"/>
    </xf>
    <xf numFmtId="10" fontId="8" fillId="0" borderId="0" xfId="59" applyNumberFormat="1" applyFont="1" applyAlignment="1">
      <alignment/>
    </xf>
    <xf numFmtId="4" fontId="8" fillId="0" borderId="0" xfId="59" applyNumberFormat="1" applyFont="1" applyAlignment="1">
      <alignment/>
    </xf>
    <xf numFmtId="0" fontId="3" fillId="0" borderId="14" xfId="0" applyFont="1" applyFill="1" applyBorder="1" applyAlignment="1">
      <alignment/>
    </xf>
    <xf numFmtId="0" fontId="3" fillId="0" borderId="23" xfId="0" applyFont="1" applyFill="1" applyBorder="1" applyAlignment="1">
      <alignment/>
    </xf>
    <xf numFmtId="39" fontId="6" fillId="0" borderId="15" xfId="0" applyNumberFormat="1" applyFont="1" applyFill="1" applyBorder="1" applyAlignment="1">
      <alignment horizontal="right" vertical="top"/>
    </xf>
    <xf numFmtId="0" fontId="0" fillId="0" borderId="0" xfId="0" applyFont="1" applyFill="1" applyBorder="1" applyAlignment="1">
      <alignment/>
    </xf>
    <xf numFmtId="0" fontId="6" fillId="0" borderId="0" xfId="0" applyNumberFormat="1" applyFont="1" applyFill="1" applyBorder="1" applyAlignment="1">
      <alignment horizontal="right" vertical="top"/>
    </xf>
    <xf numFmtId="10" fontId="6" fillId="0" borderId="16" xfId="59" applyNumberFormat="1" applyFont="1" applyFill="1" applyBorder="1" applyAlignment="1">
      <alignment horizontal="right" vertical="top"/>
    </xf>
    <xf numFmtId="39" fontId="5" fillId="0" borderId="18" xfId="0" applyNumberFormat="1" applyFont="1" applyFill="1" applyBorder="1" applyAlignment="1">
      <alignment horizontal="right"/>
    </xf>
    <xf numFmtId="0" fontId="3" fillId="0" borderId="0" xfId="0" applyFont="1" applyFill="1" applyBorder="1" applyAlignment="1">
      <alignment/>
    </xf>
    <xf numFmtId="4" fontId="3" fillId="0" borderId="11" xfId="0" applyNumberFormat="1" applyFont="1" applyFill="1" applyBorder="1" applyAlignment="1">
      <alignment/>
    </xf>
    <xf numFmtId="0" fontId="0" fillId="0" borderId="16" xfId="0" applyFont="1" applyBorder="1" applyAlignment="1">
      <alignment/>
    </xf>
    <xf numFmtId="0" fontId="5" fillId="33" borderId="30" xfId="0" applyFont="1" applyFill="1" applyBorder="1" applyAlignment="1">
      <alignment horizontal="left" vertical="top"/>
    </xf>
    <xf numFmtId="0" fontId="6" fillId="0" borderId="14" xfId="0" applyFont="1" applyFill="1" applyBorder="1" applyAlignment="1">
      <alignment horizontal="left" vertical="center"/>
    </xf>
    <xf numFmtId="10" fontId="6" fillId="0" borderId="14" xfId="0" applyNumberFormat="1" applyFont="1" applyFill="1" applyBorder="1" applyAlignment="1">
      <alignment horizontal="left" vertical="center"/>
    </xf>
    <xf numFmtId="10" fontId="5" fillId="34" borderId="21" xfId="59" applyNumberFormat="1" applyFont="1" applyFill="1" applyBorder="1" applyAlignment="1">
      <alignment horizontal="right"/>
    </xf>
    <xf numFmtId="1" fontId="6" fillId="34" borderId="0" xfId="0" applyNumberFormat="1" applyFont="1" applyFill="1" applyBorder="1" applyAlignment="1">
      <alignment horizontal="right" vertical="top"/>
    </xf>
    <xf numFmtId="49" fontId="11" fillId="36" borderId="31" xfId="0" applyNumberFormat="1" applyFont="1" applyFill="1" applyBorder="1" applyAlignment="1">
      <alignment horizontal="left"/>
    </xf>
    <xf numFmtId="210" fontId="10" fillId="37" borderId="31" xfId="0" applyNumberFormat="1" applyFont="1" applyFill="1" applyBorder="1" applyAlignment="1">
      <alignment horizontal="left"/>
    </xf>
    <xf numFmtId="49" fontId="10" fillId="37" borderId="31" xfId="0" applyNumberFormat="1" applyFont="1" applyFill="1" applyBorder="1" applyAlignment="1">
      <alignment horizontal="left"/>
    </xf>
    <xf numFmtId="0" fontId="10" fillId="37" borderId="31" xfId="0" applyFont="1" applyFill="1" applyBorder="1" applyAlignment="1">
      <alignment horizontal="right"/>
    </xf>
    <xf numFmtId="217" fontId="10" fillId="37" borderId="31" xfId="0" applyNumberFormat="1" applyFont="1" applyFill="1" applyBorder="1" applyAlignment="1">
      <alignment horizontal="right"/>
    </xf>
    <xf numFmtId="218" fontId="10" fillId="37" borderId="31" xfId="0" applyNumberFormat="1" applyFont="1" applyFill="1" applyBorder="1" applyAlignment="1">
      <alignment horizontal="right"/>
    </xf>
    <xf numFmtId="3" fontId="10" fillId="37" borderId="31" xfId="0" applyNumberFormat="1" applyFont="1" applyFill="1" applyBorder="1" applyAlignment="1">
      <alignment horizontal="right"/>
    </xf>
    <xf numFmtId="219" fontId="10" fillId="37" borderId="31" xfId="0" applyNumberFormat="1" applyFont="1" applyFill="1" applyBorder="1" applyAlignment="1">
      <alignment horizontal="right"/>
    </xf>
    <xf numFmtId="0" fontId="6" fillId="0" borderId="32" xfId="0" applyFont="1" applyFill="1" applyBorder="1" applyAlignment="1">
      <alignment horizontal="left" vertical="top"/>
    </xf>
    <xf numFmtId="0" fontId="4" fillId="34" borderId="32" xfId="0" applyFont="1" applyFill="1" applyBorder="1" applyAlignment="1">
      <alignment/>
    </xf>
    <xf numFmtId="0" fontId="4" fillId="0" borderId="11" xfId="0" applyFont="1" applyFill="1" applyBorder="1" applyAlignment="1">
      <alignment/>
    </xf>
    <xf numFmtId="0" fontId="5" fillId="0" borderId="33" xfId="0" applyFont="1" applyFill="1" applyBorder="1" applyAlignment="1">
      <alignment horizontal="right" vertical="top"/>
    </xf>
    <xf numFmtId="0" fontId="6" fillId="34" borderId="32" xfId="0" applyFont="1" applyFill="1" applyBorder="1" applyAlignment="1">
      <alignment horizontal="left" vertical="top"/>
    </xf>
    <xf numFmtId="4" fontId="6" fillId="0" borderId="33" xfId="0" applyNumberFormat="1" applyFont="1" applyFill="1" applyBorder="1" applyAlignment="1">
      <alignment horizontal="right" vertical="top"/>
    </xf>
    <xf numFmtId="0" fontId="0" fillId="0" borderId="0" xfId="0" applyFont="1" applyAlignment="1">
      <alignment wrapText="1"/>
    </xf>
    <xf numFmtId="0" fontId="2" fillId="0" borderId="10" xfId="0" applyFont="1" applyBorder="1" applyAlignment="1">
      <alignment vertical="center"/>
    </xf>
    <xf numFmtId="0" fontId="2" fillId="0" borderId="32" xfId="0" applyFont="1" applyBorder="1" applyAlignment="1">
      <alignment vertical="center"/>
    </xf>
    <xf numFmtId="39" fontId="2" fillId="0" borderId="32" xfId="0" applyNumberFormat="1" applyFont="1" applyBorder="1" applyAlignment="1">
      <alignment vertical="center" wrapText="1"/>
    </xf>
    <xf numFmtId="0" fontId="0" fillId="0" borderId="34" xfId="0" applyFont="1" applyBorder="1" applyAlignment="1">
      <alignment/>
    </xf>
    <xf numFmtId="0" fontId="0" fillId="0" borderId="35" xfId="0" applyBorder="1" applyAlignment="1">
      <alignment/>
    </xf>
    <xf numFmtId="39" fontId="0" fillId="0" borderId="35" xfId="0" applyNumberFormat="1" applyBorder="1" applyAlignment="1">
      <alignment wrapText="1"/>
    </xf>
    <xf numFmtId="0" fontId="2" fillId="0" borderId="13" xfId="0" applyFont="1" applyBorder="1" applyAlignment="1">
      <alignment vertical="center" wrapText="1"/>
    </xf>
    <xf numFmtId="0" fontId="0" fillId="0" borderId="36" xfId="0" applyBorder="1" applyAlignment="1">
      <alignment/>
    </xf>
    <xf numFmtId="0" fontId="0" fillId="0" borderId="23" xfId="0" applyFont="1" applyBorder="1" applyAlignment="1">
      <alignment vertical="top"/>
    </xf>
    <xf numFmtId="0" fontId="0" fillId="0" borderId="24" xfId="0" applyFont="1" applyBorder="1" applyAlignment="1">
      <alignment vertical="top"/>
    </xf>
    <xf numFmtId="0" fontId="0" fillId="0" borderId="25" xfId="0" applyFont="1" applyBorder="1" applyAlignment="1">
      <alignment vertical="top"/>
    </xf>
    <xf numFmtId="0" fontId="5" fillId="33" borderId="11" xfId="0" applyFont="1" applyFill="1" applyBorder="1" applyAlignment="1">
      <alignment horizontal="right" vertical="top"/>
    </xf>
    <xf numFmtId="180" fontId="52" fillId="34" borderId="11" xfId="0" applyNumberFormat="1" applyFont="1" applyFill="1" applyBorder="1" applyAlignment="1">
      <alignment horizontal="right" vertical="center"/>
    </xf>
    <xf numFmtId="0" fontId="0" fillId="0" borderId="10"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12" fillId="0" borderId="26" xfId="0" applyFont="1" applyBorder="1" applyAlignment="1">
      <alignment horizontal="center"/>
    </xf>
    <xf numFmtId="0" fontId="12" fillId="0" borderId="27" xfId="0" applyFont="1" applyBorder="1" applyAlignment="1">
      <alignment horizontal="center"/>
    </xf>
    <xf numFmtId="0" fontId="12" fillId="0" borderId="28" xfId="0" applyFont="1"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0" fillId="0" borderId="37" xfId="0" applyFont="1" applyBorder="1" applyAlignment="1">
      <alignment horizontal="left" vertical="top" wrapText="1"/>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10" xfId="0" applyFont="1" applyBorder="1" applyAlignment="1">
      <alignment horizontal="left" vertical="top"/>
    </xf>
    <xf numFmtId="0" fontId="0" fillId="0" borderId="12" xfId="0" applyFont="1" applyBorder="1" applyAlignment="1">
      <alignment horizontal="left" vertical="top"/>
    </xf>
    <xf numFmtId="0" fontId="0" fillId="0" borderId="13" xfId="0" applyFont="1" applyBorder="1" applyAlignment="1">
      <alignment horizontal="left" vertical="top"/>
    </xf>
    <xf numFmtId="0" fontId="0" fillId="0" borderId="17" xfId="0" applyFont="1" applyBorder="1" applyAlignment="1">
      <alignment horizontal="left" vertical="top" wrapText="1"/>
    </xf>
    <xf numFmtId="0" fontId="0" fillId="0" borderId="19" xfId="0" applyFont="1" applyBorder="1" applyAlignment="1">
      <alignment horizontal="left" vertical="top" wrapText="1"/>
    </xf>
    <xf numFmtId="0" fontId="0" fillId="0" borderId="40" xfId="0" applyFont="1" applyBorder="1" applyAlignment="1">
      <alignment horizontal="left" vertical="top" wrapText="1"/>
    </xf>
    <xf numFmtId="181" fontId="3" fillId="34" borderId="0" xfId="0" applyNumberFormat="1" applyFont="1" applyFill="1" applyBorder="1" applyAlignment="1">
      <alignment/>
    </xf>
    <xf numFmtId="181" fontId="3" fillId="34" borderId="16" xfId="0" applyNumberFormat="1" applyFont="1" applyFill="1" applyBorder="1" applyAlignment="1">
      <alignment/>
    </xf>
    <xf numFmtId="0" fontId="53" fillId="38" borderId="26" xfId="0" applyFont="1" applyFill="1" applyBorder="1" applyAlignment="1">
      <alignment horizontal="center" vertical="center"/>
    </xf>
    <xf numFmtId="0" fontId="53" fillId="38" borderId="27" xfId="0" applyFont="1" applyFill="1" applyBorder="1" applyAlignment="1">
      <alignment horizontal="center" vertical="center"/>
    </xf>
    <xf numFmtId="0" fontId="53" fillId="38" borderId="28" xfId="0" applyFont="1" applyFill="1" applyBorder="1" applyAlignment="1">
      <alignment horizontal="center" vertical="center"/>
    </xf>
    <xf numFmtId="180" fontId="3" fillId="0" borderId="41" xfId="0" applyNumberFormat="1" applyFont="1" applyFill="1" applyBorder="1" applyAlignment="1">
      <alignment horizontal="right"/>
    </xf>
    <xf numFmtId="180" fontId="3" fillId="0" borderId="13" xfId="0" applyNumberFormat="1" applyFont="1" applyFill="1" applyBorder="1" applyAlignment="1">
      <alignment horizontal="right"/>
    </xf>
    <xf numFmtId="0" fontId="5" fillId="33" borderId="42" xfId="0" applyFont="1" applyFill="1" applyBorder="1" applyAlignment="1">
      <alignment horizontal="right" vertical="top"/>
    </xf>
    <xf numFmtId="0" fontId="5" fillId="33" borderId="43" xfId="0" applyFont="1" applyFill="1" applyBorder="1" applyAlignment="1">
      <alignment horizontal="right" vertical="top"/>
    </xf>
    <xf numFmtId="0" fontId="5" fillId="33" borderId="36" xfId="0" applyFont="1" applyFill="1" applyBorder="1" applyAlignment="1">
      <alignment horizontal="righ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60"/>
  <sheetViews>
    <sheetView showGridLines="0" zoomScalePageLayoutView="0" workbookViewId="0" topLeftCell="C57">
      <selection activeCell="B1" sqref="B1:F60"/>
    </sheetView>
  </sheetViews>
  <sheetFormatPr defaultColWidth="9.140625" defaultRowHeight="12.75"/>
  <cols>
    <col min="1" max="1" width="14.00390625" style="1" hidden="1" customWidth="1"/>
    <col min="2" max="2" width="95.140625" style="1" customWidth="1"/>
    <col min="3" max="3" width="16.8515625" style="1" customWidth="1"/>
    <col min="4" max="4" width="33.140625" style="1" customWidth="1"/>
    <col min="5" max="5" width="36.7109375" style="1" customWidth="1"/>
    <col min="6" max="6" width="14.421875" style="1" customWidth="1"/>
    <col min="7" max="16384" width="9.140625" style="1" customWidth="1"/>
  </cols>
  <sheetData>
    <row r="1" spans="2:6" ht="15.75">
      <c r="B1" s="110" t="s">
        <v>188</v>
      </c>
      <c r="C1" s="111"/>
      <c r="D1" s="111"/>
      <c r="E1" s="111"/>
      <c r="F1" s="112"/>
    </row>
    <row r="2" spans="2:6" ht="13.5" thickBot="1">
      <c r="B2" s="113" t="s">
        <v>189</v>
      </c>
      <c r="C2" s="114"/>
      <c r="D2" s="114"/>
      <c r="E2" s="114"/>
      <c r="F2" s="115"/>
    </row>
    <row r="3" spans="2:6" ht="15.75">
      <c r="B3" s="127" t="s">
        <v>190</v>
      </c>
      <c r="C3" s="128"/>
      <c r="D3" s="128"/>
      <c r="E3" s="128"/>
      <c r="F3" s="129"/>
    </row>
    <row r="4" spans="2:6" ht="12.75">
      <c r="B4" s="113" t="s">
        <v>192</v>
      </c>
      <c r="C4" s="114"/>
      <c r="D4" s="114"/>
      <c r="E4" s="114"/>
      <c r="F4" s="115"/>
    </row>
    <row r="5" spans="2:6" ht="12.75">
      <c r="B5" s="113" t="s">
        <v>191</v>
      </c>
      <c r="C5" s="114"/>
      <c r="D5" s="114"/>
      <c r="E5" s="114"/>
      <c r="F5" s="115"/>
    </row>
    <row r="6" spans="2:6" s="2" customFormat="1" ht="16.5">
      <c r="B6" s="5" t="s">
        <v>0</v>
      </c>
      <c r="C6" s="6" t="s">
        <v>1</v>
      </c>
      <c r="D6" s="7" t="s">
        <v>2</v>
      </c>
      <c r="E6" s="8" t="s">
        <v>3</v>
      </c>
      <c r="F6" s="9" t="s">
        <v>4</v>
      </c>
    </row>
    <row r="7" spans="2:6" s="2" customFormat="1" ht="16.5">
      <c r="B7" s="10" t="s">
        <v>13</v>
      </c>
      <c r="C7" s="61"/>
      <c r="D7" s="12"/>
      <c r="E7" s="11"/>
      <c r="F7" s="13"/>
    </row>
    <row r="8" spans="2:6" s="2" customFormat="1" ht="16.5">
      <c r="B8" s="10" t="s">
        <v>73</v>
      </c>
      <c r="C8" s="61"/>
      <c r="D8" s="12"/>
      <c r="E8" s="11"/>
      <c r="F8" s="13"/>
    </row>
    <row r="9" spans="1:6" s="2" customFormat="1" ht="16.5">
      <c r="A9" s="67" t="s">
        <v>96</v>
      </c>
      <c r="B9" s="76" t="s">
        <v>95</v>
      </c>
      <c r="C9" s="14" t="s">
        <v>113</v>
      </c>
      <c r="D9" s="59">
        <v>1150</v>
      </c>
      <c r="E9" s="66">
        <v>11890.954</v>
      </c>
      <c r="F9" s="69">
        <f aca="true" t="shared" si="0" ref="F9:F18">$E9/$E$33</f>
        <v>0.2754573162021462</v>
      </c>
    </row>
    <row r="10" spans="1:6" s="2" customFormat="1" ht="16.5">
      <c r="A10" s="2" t="s">
        <v>65</v>
      </c>
      <c r="B10" s="75" t="s">
        <v>72</v>
      </c>
      <c r="C10" s="14" t="s">
        <v>84</v>
      </c>
      <c r="D10" s="59">
        <v>500</v>
      </c>
      <c r="E10" s="66">
        <v>5035.15</v>
      </c>
      <c r="F10" s="13">
        <f t="shared" si="0"/>
        <v>0.11664067539704857</v>
      </c>
    </row>
    <row r="11" spans="1:6" s="2" customFormat="1" ht="16.5">
      <c r="A11" s="2" t="s">
        <v>82</v>
      </c>
      <c r="B11" s="76" t="s">
        <v>83</v>
      </c>
      <c r="C11" s="14" t="s">
        <v>111</v>
      </c>
      <c r="D11" s="59">
        <v>400</v>
      </c>
      <c r="E11" s="66">
        <v>3970.828</v>
      </c>
      <c r="F11" s="13">
        <f t="shared" si="0"/>
        <v>0.09198535491604254</v>
      </c>
    </row>
    <row r="12" spans="1:6" s="2" customFormat="1" ht="16.5">
      <c r="A12" s="2" t="s">
        <v>64</v>
      </c>
      <c r="B12" s="75" t="s">
        <v>175</v>
      </c>
      <c r="C12" s="14" t="s">
        <v>110</v>
      </c>
      <c r="D12" s="59">
        <v>400</v>
      </c>
      <c r="E12" s="66">
        <v>2017.66</v>
      </c>
      <c r="F12" s="13">
        <f t="shared" si="0"/>
        <v>0.04673966517811963</v>
      </c>
    </row>
    <row r="13" spans="1:6" s="2" customFormat="1" ht="16.5">
      <c r="A13" s="2" t="s">
        <v>53</v>
      </c>
      <c r="B13" s="75" t="s">
        <v>97</v>
      </c>
      <c r="C13" s="14" t="s">
        <v>112</v>
      </c>
      <c r="D13" s="59">
        <v>250</v>
      </c>
      <c r="E13" s="66">
        <v>1393.9275</v>
      </c>
      <c r="F13" s="13">
        <f t="shared" si="0"/>
        <v>0.0322907252126589</v>
      </c>
    </row>
    <row r="14" spans="1:6" s="2" customFormat="1" ht="16.5">
      <c r="A14" s="2" t="s">
        <v>54</v>
      </c>
      <c r="B14" s="75" t="s">
        <v>98</v>
      </c>
      <c r="C14" s="14" t="s">
        <v>112</v>
      </c>
      <c r="D14" s="59">
        <v>250</v>
      </c>
      <c r="E14" s="66">
        <v>1393.9275</v>
      </c>
      <c r="F14" s="13">
        <f t="shared" si="0"/>
        <v>0.0322907252126589</v>
      </c>
    </row>
    <row r="15" spans="1:6" s="67" customFormat="1" ht="16.5">
      <c r="A15" s="2" t="s">
        <v>55</v>
      </c>
      <c r="B15" s="75" t="s">
        <v>99</v>
      </c>
      <c r="C15" s="14" t="s">
        <v>112</v>
      </c>
      <c r="D15" s="59">
        <v>250</v>
      </c>
      <c r="E15" s="66">
        <v>1393.9275</v>
      </c>
      <c r="F15" s="13">
        <f t="shared" si="0"/>
        <v>0.0322907252126589</v>
      </c>
    </row>
    <row r="16" spans="1:6" s="67" customFormat="1" ht="16.5">
      <c r="A16" s="67" t="s">
        <v>81</v>
      </c>
      <c r="B16" s="75" t="s">
        <v>87</v>
      </c>
      <c r="C16" s="14" t="s">
        <v>92</v>
      </c>
      <c r="D16" s="59">
        <v>100</v>
      </c>
      <c r="E16" s="66">
        <v>897.335</v>
      </c>
      <c r="F16" s="69">
        <f t="shared" si="0"/>
        <v>0.020787019345483368</v>
      </c>
    </row>
    <row r="17" spans="1:6" s="67" customFormat="1" ht="16.5">
      <c r="A17" s="67" t="s">
        <v>80</v>
      </c>
      <c r="B17" s="75" t="s">
        <v>88</v>
      </c>
      <c r="C17" s="14" t="s">
        <v>92</v>
      </c>
      <c r="D17" s="59">
        <v>100</v>
      </c>
      <c r="E17" s="66">
        <v>878.737</v>
      </c>
      <c r="F17" s="69">
        <f t="shared" si="0"/>
        <v>0.020356191409665308</v>
      </c>
    </row>
    <row r="18" spans="1:6" s="67" customFormat="1" ht="16.5">
      <c r="A18" s="67" t="s">
        <v>56</v>
      </c>
      <c r="B18" s="75" t="s">
        <v>173</v>
      </c>
      <c r="C18" s="14" t="s">
        <v>85</v>
      </c>
      <c r="D18" s="59">
        <v>600</v>
      </c>
      <c r="E18" s="66">
        <v>0</v>
      </c>
      <c r="F18" s="69">
        <f t="shared" si="0"/>
        <v>0</v>
      </c>
    </row>
    <row r="19" spans="2:6" s="67" customFormat="1" ht="16.5">
      <c r="B19" s="10" t="s">
        <v>74</v>
      </c>
      <c r="C19" s="14"/>
      <c r="D19" s="68"/>
      <c r="E19" s="66"/>
      <c r="F19" s="69"/>
    </row>
    <row r="20" spans="2:6" s="67" customFormat="1" ht="16.5">
      <c r="B20" s="10" t="s">
        <v>93</v>
      </c>
      <c r="C20" s="14"/>
      <c r="D20" s="68"/>
      <c r="E20" s="66"/>
      <c r="F20" s="69"/>
    </row>
    <row r="21" spans="1:6" s="67" customFormat="1" ht="16.5">
      <c r="A21" s="67" t="s">
        <v>101</v>
      </c>
      <c r="B21" s="75" t="s">
        <v>103</v>
      </c>
      <c r="C21" s="14" t="s">
        <v>94</v>
      </c>
      <c r="D21" s="68">
        <v>100</v>
      </c>
      <c r="E21" s="66">
        <v>948.318</v>
      </c>
      <c r="F21" s="69">
        <f>$E21/$E$33</f>
        <v>0.021968054975756098</v>
      </c>
    </row>
    <row r="22" spans="1:6" s="67" customFormat="1" ht="16.5">
      <c r="A22" s="67" t="s">
        <v>100</v>
      </c>
      <c r="B22" s="56" t="s">
        <v>102</v>
      </c>
      <c r="C22" s="14" t="s">
        <v>94</v>
      </c>
      <c r="D22" s="68">
        <v>100</v>
      </c>
      <c r="E22" s="66">
        <v>917.6</v>
      </c>
      <c r="F22" s="69">
        <f>$E22/$E$33</f>
        <v>0.02125646380829405</v>
      </c>
    </row>
    <row r="23" spans="2:6" s="2" customFormat="1" ht="16.5">
      <c r="B23" s="10" t="s">
        <v>91</v>
      </c>
      <c r="C23" s="14"/>
      <c r="D23" s="59"/>
      <c r="E23" s="66"/>
      <c r="F23" s="13"/>
    </row>
    <row r="24" spans="1:6" s="2" customFormat="1" ht="16.5">
      <c r="A24" s="2" t="s">
        <v>105</v>
      </c>
      <c r="B24" s="15" t="s">
        <v>108</v>
      </c>
      <c r="C24" s="16" t="s">
        <v>15</v>
      </c>
      <c r="D24" s="78">
        <v>1328599.82</v>
      </c>
      <c r="E24" s="66">
        <v>1319.4975826</v>
      </c>
      <c r="F24" s="13">
        <f>$E24/$E$33</f>
        <v>0.030566535102079757</v>
      </c>
    </row>
    <row r="25" spans="1:6" s="2" customFormat="1" ht="16.5">
      <c r="A25" s="2" t="s">
        <v>104</v>
      </c>
      <c r="B25" s="15" t="s">
        <v>107</v>
      </c>
      <c r="C25" s="16" t="s">
        <v>15</v>
      </c>
      <c r="D25" s="59">
        <v>1213000</v>
      </c>
      <c r="E25" s="66">
        <v>1213</v>
      </c>
      <c r="F25" s="13">
        <f>$E25/$E$33</f>
        <v>0.028099488447537794</v>
      </c>
    </row>
    <row r="26" spans="1:6" s="2" customFormat="1" ht="16.5">
      <c r="A26" s="2" t="s">
        <v>106</v>
      </c>
      <c r="B26" s="15" t="s">
        <v>109</v>
      </c>
      <c r="C26" s="16" t="s">
        <v>15</v>
      </c>
      <c r="D26" s="78">
        <v>950000</v>
      </c>
      <c r="E26" s="66">
        <v>917.25445</v>
      </c>
      <c r="F26" s="13">
        <f>$E26/$E$33</f>
        <v>0.021248459044705386</v>
      </c>
    </row>
    <row r="27" spans="2:6" s="3" customFormat="1" ht="16.5">
      <c r="B27" s="17" t="s">
        <v>5</v>
      </c>
      <c r="C27" s="18"/>
      <c r="D27" s="60"/>
      <c r="E27" s="19">
        <f>SUM(E9:E26)</f>
        <v>34188.116532600005</v>
      </c>
      <c r="F27" s="20">
        <f>SUM(F9:F26)</f>
        <v>0.7919773994648552</v>
      </c>
    </row>
    <row r="28" spans="2:6" s="3" customFormat="1" ht="16.5">
      <c r="B28" s="17" t="s">
        <v>6</v>
      </c>
      <c r="C28" s="18"/>
      <c r="D28" s="60"/>
      <c r="E28" s="22">
        <f>+E27</f>
        <v>34188.116532600005</v>
      </c>
      <c r="F28" s="20">
        <f>+F27</f>
        <v>0.7919773994648552</v>
      </c>
    </row>
    <row r="29" spans="2:6" s="3" customFormat="1" ht="16.5">
      <c r="B29" s="15" t="s">
        <v>67</v>
      </c>
      <c r="C29" s="14"/>
      <c r="D29" s="59"/>
      <c r="E29" s="66">
        <v>8311.92</v>
      </c>
      <c r="F29" s="13">
        <f>$E29/$E$33</f>
        <v>0.19254798022824265</v>
      </c>
    </row>
    <row r="30" spans="2:6" s="3" customFormat="1" ht="16.5">
      <c r="B30" s="17" t="s">
        <v>5</v>
      </c>
      <c r="C30" s="18"/>
      <c r="D30" s="24"/>
      <c r="E30" s="25">
        <f>+E29</f>
        <v>8311.92</v>
      </c>
      <c r="F30" s="20">
        <f>+F29</f>
        <v>0.19254798022824265</v>
      </c>
    </row>
    <row r="31" spans="2:6" s="3" customFormat="1" ht="16.5">
      <c r="B31" s="17" t="s">
        <v>6</v>
      </c>
      <c r="C31" s="18"/>
      <c r="D31" s="21"/>
      <c r="E31" s="22">
        <f>+E30</f>
        <v>8311.92</v>
      </c>
      <c r="F31" s="20">
        <f>+F30</f>
        <v>0.19254798022824265</v>
      </c>
    </row>
    <row r="32" spans="2:6" s="2" customFormat="1" ht="17.25" thickBot="1">
      <c r="B32" s="26" t="s">
        <v>7</v>
      </c>
      <c r="C32" s="27"/>
      <c r="D32" s="28"/>
      <c r="E32" s="70">
        <f>E33-E30-E27</f>
        <v>668.0091157999996</v>
      </c>
      <c r="F32" s="20">
        <f>$E32/$E$33</f>
        <v>0.015474620306901917</v>
      </c>
    </row>
    <row r="33" spans="1:6" s="2" customFormat="1" ht="17.25" thickBot="1">
      <c r="A33" s="2" t="s">
        <v>61</v>
      </c>
      <c r="B33" s="30" t="s">
        <v>8</v>
      </c>
      <c r="C33" s="31"/>
      <c r="D33" s="32"/>
      <c r="E33" s="33">
        <v>43168.0456484</v>
      </c>
      <c r="F33" s="77">
        <f>+F32+F31+F28</f>
        <v>0.9999999999999998</v>
      </c>
    </row>
    <row r="34" spans="2:6" s="2" customFormat="1" ht="17.25" thickBot="1">
      <c r="B34" s="34" t="s">
        <v>9</v>
      </c>
      <c r="C34" s="35"/>
      <c r="D34" s="36"/>
      <c r="E34" s="36"/>
      <c r="F34" s="37"/>
    </row>
    <row r="35" spans="2:6" ht="17.25" thickBot="1">
      <c r="B35" s="41"/>
      <c r="C35" s="42"/>
      <c r="D35" s="42"/>
      <c r="E35" s="42"/>
      <c r="F35" s="46"/>
    </row>
    <row r="36" spans="2:6" s="2" customFormat="1" ht="16.5" customHeight="1">
      <c r="B36" s="38" t="s">
        <v>10</v>
      </c>
      <c r="C36" s="39"/>
      <c r="D36" s="39"/>
      <c r="E36" s="39"/>
      <c r="F36" s="40"/>
    </row>
    <row r="37" spans="1:6" s="2" customFormat="1" ht="15" customHeight="1">
      <c r="A37" s="73"/>
      <c r="B37" s="71" t="s">
        <v>176</v>
      </c>
      <c r="C37" s="42"/>
      <c r="D37" s="42"/>
      <c r="E37" s="42"/>
      <c r="F37" s="43"/>
    </row>
    <row r="38" spans="1:6" s="2" customFormat="1" ht="66" customHeight="1">
      <c r="A38" s="73"/>
      <c r="B38" s="88" t="s">
        <v>0</v>
      </c>
      <c r="C38" s="89" t="s">
        <v>177</v>
      </c>
      <c r="D38" s="89" t="s">
        <v>178</v>
      </c>
      <c r="E38" s="89" t="s">
        <v>179</v>
      </c>
      <c r="F38" s="90" t="s">
        <v>180</v>
      </c>
    </row>
    <row r="39" spans="1:6" s="2" customFormat="1" ht="15" customHeight="1">
      <c r="A39" s="73"/>
      <c r="B39" s="91" t="s">
        <v>186</v>
      </c>
      <c r="C39" s="72">
        <v>600000000</v>
      </c>
      <c r="D39" s="72">
        <v>600000000</v>
      </c>
      <c r="E39" s="72">
        <v>40076712.32876712</v>
      </c>
      <c r="F39" s="92">
        <f>+D39+E39</f>
        <v>640076712.3287671</v>
      </c>
    </row>
    <row r="40" spans="1:6" s="2" customFormat="1" ht="15" customHeight="1">
      <c r="A40" s="73"/>
      <c r="B40" s="87" t="s">
        <v>181</v>
      </c>
      <c r="C40" s="72">
        <v>114108371.5</v>
      </c>
      <c r="D40" s="72">
        <v>114108371.5</v>
      </c>
      <c r="E40" s="72">
        <v>2391628.5</v>
      </c>
      <c r="F40" s="92">
        <f>+D40+E40</f>
        <v>116500000</v>
      </c>
    </row>
    <row r="41" spans="1:6" s="2" customFormat="1" ht="15" customHeight="1">
      <c r="A41" s="73"/>
      <c r="B41" s="91" t="s">
        <v>182</v>
      </c>
      <c r="C41" s="72">
        <v>226892646.18</v>
      </c>
      <c r="D41" s="72">
        <f>250000000*0.35</f>
        <v>87500000</v>
      </c>
      <c r="E41" s="72">
        <v>0</v>
      </c>
      <c r="F41" s="92">
        <f>+D41+E41</f>
        <v>87500000</v>
      </c>
    </row>
    <row r="42" spans="1:6" s="2" customFormat="1" ht="15" customHeight="1">
      <c r="A42" s="73"/>
      <c r="B42" s="91" t="s">
        <v>183</v>
      </c>
      <c r="C42" s="72">
        <v>226892646.18</v>
      </c>
      <c r="D42" s="72">
        <f>250000000*0.35</f>
        <v>87500000</v>
      </c>
      <c r="E42" s="72">
        <v>0</v>
      </c>
      <c r="F42" s="92">
        <f>+D42+E42</f>
        <v>87500000</v>
      </c>
    </row>
    <row r="43" spans="1:6" s="2" customFormat="1" ht="15" customHeight="1">
      <c r="A43" s="73"/>
      <c r="B43" s="91" t="s">
        <v>184</v>
      </c>
      <c r="C43" s="72">
        <v>226892646.18</v>
      </c>
      <c r="D43" s="72">
        <f>250000000*0.35</f>
        <v>87500000</v>
      </c>
      <c r="E43" s="72">
        <v>0</v>
      </c>
      <c r="F43" s="92">
        <f>+D43+E43</f>
        <v>87500000</v>
      </c>
    </row>
    <row r="44" spans="1:6" s="2" customFormat="1" ht="16.5" customHeight="1">
      <c r="A44" s="73"/>
      <c r="B44" s="42" t="s">
        <v>63</v>
      </c>
      <c r="C44" s="44"/>
      <c r="D44" s="42"/>
      <c r="E44" s="42"/>
      <c r="F44" s="43"/>
    </row>
    <row r="45" spans="2:6" s="2" customFormat="1" ht="16.5">
      <c r="B45" s="55" t="s">
        <v>11</v>
      </c>
      <c r="C45" s="105" t="s">
        <v>167</v>
      </c>
      <c r="D45" s="105"/>
      <c r="E45" s="105" t="s">
        <v>174</v>
      </c>
      <c r="F45" s="105"/>
    </row>
    <row r="46" spans="1:6" s="2" customFormat="1" ht="16.5">
      <c r="A46" s="2" t="s">
        <v>61</v>
      </c>
      <c r="B46" s="45" t="s">
        <v>12</v>
      </c>
      <c r="C46" s="106">
        <v>1438934.8549</v>
      </c>
      <c r="D46" s="106"/>
      <c r="E46" s="106">
        <v>1323612.0422</v>
      </c>
      <c r="F46" s="106"/>
    </row>
    <row r="47" spans="2:6" s="2" customFormat="1" ht="16.5">
      <c r="B47" s="41" t="s">
        <v>161</v>
      </c>
      <c r="C47" s="42"/>
      <c r="D47" s="42"/>
      <c r="E47" s="125"/>
      <c r="F47" s="126"/>
    </row>
    <row r="48" spans="2:6" s="2" customFormat="1" ht="16.5">
      <c r="B48" s="41" t="s">
        <v>162</v>
      </c>
      <c r="C48" s="42"/>
      <c r="D48" s="42"/>
      <c r="E48" s="42"/>
      <c r="F48" s="46"/>
    </row>
    <row r="49" spans="2:6" s="2" customFormat="1" ht="16.5">
      <c r="B49" s="41" t="s">
        <v>163</v>
      </c>
      <c r="C49" s="42"/>
      <c r="D49" s="42"/>
      <c r="E49" s="42"/>
      <c r="F49" s="46"/>
    </row>
    <row r="50" spans="2:6" s="2" customFormat="1" ht="16.5">
      <c r="B50" s="41" t="s">
        <v>164</v>
      </c>
      <c r="C50" s="42"/>
      <c r="D50" s="42"/>
      <c r="E50" s="42"/>
      <c r="F50" s="46"/>
    </row>
    <row r="51" spans="2:6" s="2" customFormat="1" ht="16.5">
      <c r="B51" s="64" t="s">
        <v>165</v>
      </c>
      <c r="C51" s="42"/>
      <c r="D51" s="42"/>
      <c r="E51" s="42"/>
      <c r="F51" s="46"/>
    </row>
    <row r="52" spans="2:6" s="2" customFormat="1" ht="16.5">
      <c r="B52" s="64" t="s">
        <v>166</v>
      </c>
      <c r="C52" s="42"/>
      <c r="D52" s="42"/>
      <c r="E52" s="42"/>
      <c r="F52" s="46"/>
    </row>
    <row r="53" spans="2:6" s="2" customFormat="1" ht="17.25" thickBot="1">
      <c r="B53" s="64" t="s">
        <v>169</v>
      </c>
      <c r="C53" s="42"/>
      <c r="D53" s="42"/>
      <c r="E53" s="42"/>
      <c r="F53" s="46"/>
    </row>
    <row r="54" spans="2:6" s="93" customFormat="1" ht="43.5" customHeight="1">
      <c r="B54" s="116" t="s">
        <v>194</v>
      </c>
      <c r="C54" s="117"/>
      <c r="D54" s="117"/>
      <c r="E54" s="117"/>
      <c r="F54" s="118"/>
    </row>
    <row r="55" spans="2:6" ht="12.75">
      <c r="B55" s="119" t="s">
        <v>195</v>
      </c>
      <c r="C55" s="120"/>
      <c r="D55" s="120"/>
      <c r="E55" s="120"/>
      <c r="F55" s="121"/>
    </row>
    <row r="56" spans="2:6" ht="51">
      <c r="B56" s="94" t="s">
        <v>196</v>
      </c>
      <c r="C56" s="95" t="s">
        <v>21</v>
      </c>
      <c r="D56" s="95" t="s">
        <v>1</v>
      </c>
      <c r="E56" s="96" t="s">
        <v>197</v>
      </c>
      <c r="F56" s="100" t="s">
        <v>198</v>
      </c>
    </row>
    <row r="57" spans="2:6" ht="25.5">
      <c r="B57" s="97" t="s">
        <v>199</v>
      </c>
      <c r="C57" s="67" t="s">
        <v>56</v>
      </c>
      <c r="D57" s="98" t="s">
        <v>85</v>
      </c>
      <c r="E57" s="99" t="s">
        <v>200</v>
      </c>
      <c r="F57" s="101" t="s">
        <v>201</v>
      </c>
    </row>
    <row r="58" spans="2:6" ht="25.5" customHeight="1">
      <c r="B58" s="122" t="s">
        <v>202</v>
      </c>
      <c r="C58" s="123"/>
      <c r="D58" s="123"/>
      <c r="E58" s="123"/>
      <c r="F58" s="124"/>
    </row>
    <row r="59" spans="2:6" ht="30" customHeight="1">
      <c r="B59" s="107" t="s">
        <v>203</v>
      </c>
      <c r="C59" s="108"/>
      <c r="D59" s="108"/>
      <c r="E59" s="108"/>
      <c r="F59" s="109"/>
    </row>
    <row r="60" spans="2:6" ht="13.5" thickBot="1">
      <c r="B60" s="102" t="s">
        <v>204</v>
      </c>
      <c r="C60" s="103"/>
      <c r="D60" s="103"/>
      <c r="E60" s="103"/>
      <c r="F60" s="104"/>
    </row>
  </sheetData>
  <sheetProtection/>
  <mergeCells count="14">
    <mergeCell ref="B58:F58"/>
    <mergeCell ref="E47:F47"/>
    <mergeCell ref="B3:F3"/>
    <mergeCell ref="B5:F5"/>
    <mergeCell ref="C45:D45"/>
    <mergeCell ref="E45:F45"/>
    <mergeCell ref="C46:D46"/>
    <mergeCell ref="E46:F46"/>
    <mergeCell ref="B59:F59"/>
    <mergeCell ref="B1:F1"/>
    <mergeCell ref="B2:F2"/>
    <mergeCell ref="B4:F4"/>
    <mergeCell ref="B54:F54"/>
    <mergeCell ref="B55:F55"/>
  </mergeCells>
  <printOptions/>
  <pageMargins left="0.75" right="0.75" top="1" bottom="1" header="0.5" footer="0.5"/>
  <pageSetup fitToHeight="1"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46"/>
  <sheetViews>
    <sheetView showGridLines="0" tabSelected="1" zoomScalePageLayoutView="0" workbookViewId="0" topLeftCell="B1">
      <selection activeCell="E54" sqref="E54"/>
    </sheetView>
  </sheetViews>
  <sheetFormatPr defaultColWidth="9.140625" defaultRowHeight="12.75"/>
  <cols>
    <col min="1" max="1" width="14.421875" style="1" hidden="1" customWidth="1"/>
    <col min="2" max="2" width="93.7109375" style="1" customWidth="1"/>
    <col min="3" max="3" width="16.8515625" style="1" customWidth="1"/>
    <col min="4" max="4" width="33.140625" style="1" customWidth="1"/>
    <col min="5" max="5" width="36.7109375" style="1" customWidth="1"/>
    <col min="6" max="6" width="16.7109375" style="1" customWidth="1"/>
    <col min="7" max="16384" width="9.140625" style="1" customWidth="1"/>
  </cols>
  <sheetData>
    <row r="1" spans="2:6" ht="15.75">
      <c r="B1" s="110" t="s">
        <v>188</v>
      </c>
      <c r="C1" s="111"/>
      <c r="D1" s="111"/>
      <c r="E1" s="111"/>
      <c r="F1" s="112"/>
    </row>
    <row r="2" spans="2:6" ht="13.5" thickBot="1">
      <c r="B2" s="113" t="s">
        <v>189</v>
      </c>
      <c r="C2" s="114"/>
      <c r="D2" s="114"/>
      <c r="E2" s="114"/>
      <c r="F2" s="115"/>
    </row>
    <row r="3" spans="2:6" ht="15.75">
      <c r="B3" s="127" t="s">
        <v>193</v>
      </c>
      <c r="C3" s="128"/>
      <c r="D3" s="128"/>
      <c r="E3" s="128"/>
      <c r="F3" s="129"/>
    </row>
    <row r="4" spans="2:6" ht="12.75">
      <c r="B4" s="113" t="s">
        <v>192</v>
      </c>
      <c r="C4" s="114"/>
      <c r="D4" s="114"/>
      <c r="E4" s="114"/>
      <c r="F4" s="115"/>
    </row>
    <row r="5" spans="2:6" ht="12.75">
      <c r="B5" s="113" t="s">
        <v>191</v>
      </c>
      <c r="C5" s="114"/>
      <c r="D5" s="114"/>
      <c r="E5" s="114"/>
      <c r="F5" s="115"/>
    </row>
    <row r="6" spans="2:6" s="2" customFormat="1" ht="16.5">
      <c r="B6" s="5" t="s">
        <v>0</v>
      </c>
      <c r="C6" s="6" t="s">
        <v>1</v>
      </c>
      <c r="D6" s="7" t="s">
        <v>2</v>
      </c>
      <c r="E6" s="8" t="s">
        <v>3</v>
      </c>
      <c r="F6" s="9" t="s">
        <v>4</v>
      </c>
    </row>
    <row r="7" spans="2:6" s="2" customFormat="1" ht="16.5">
      <c r="B7" s="10" t="s">
        <v>13</v>
      </c>
      <c r="C7" s="14"/>
      <c r="D7" s="59"/>
      <c r="E7" s="11"/>
      <c r="F7" s="13"/>
    </row>
    <row r="8" spans="2:6" s="2" customFormat="1" ht="16.5">
      <c r="B8" s="23" t="s">
        <v>73</v>
      </c>
      <c r="C8" s="16"/>
      <c r="D8" s="59"/>
      <c r="E8" s="11"/>
      <c r="F8" s="13"/>
    </row>
    <row r="9" spans="1:6" s="2" customFormat="1" ht="16.5">
      <c r="A9" s="2" t="s">
        <v>82</v>
      </c>
      <c r="B9" s="15" t="s">
        <v>83</v>
      </c>
      <c r="C9" s="16" t="s">
        <v>111</v>
      </c>
      <c r="D9" s="59">
        <v>600</v>
      </c>
      <c r="E9" s="11">
        <v>5956.242</v>
      </c>
      <c r="F9" s="13">
        <f aca="true" t="shared" si="0" ref="F9:F15">$E9/$E$25</f>
        <v>0.3226625715400494</v>
      </c>
    </row>
    <row r="10" spans="1:6" s="2" customFormat="1" ht="16.5">
      <c r="A10" s="2" t="s">
        <v>96</v>
      </c>
      <c r="B10" s="76" t="s">
        <v>95</v>
      </c>
      <c r="C10" s="16" t="s">
        <v>113</v>
      </c>
      <c r="D10" s="59">
        <v>350</v>
      </c>
      <c r="E10" s="11">
        <v>3618.986</v>
      </c>
      <c r="F10" s="13">
        <f t="shared" si="0"/>
        <v>0.19604833536438532</v>
      </c>
    </row>
    <row r="11" spans="1:6" s="2" customFormat="1" ht="16.5">
      <c r="A11" s="2" t="s">
        <v>75</v>
      </c>
      <c r="B11" s="15" t="s">
        <v>78</v>
      </c>
      <c r="C11" s="16" t="s">
        <v>71</v>
      </c>
      <c r="D11" s="59">
        <v>300</v>
      </c>
      <c r="E11" s="11">
        <v>3024.147</v>
      </c>
      <c r="F11" s="13">
        <f t="shared" si="0"/>
        <v>0.16382461420055225</v>
      </c>
    </row>
    <row r="12" spans="1:6" s="2" customFormat="1" ht="16.5">
      <c r="A12" s="2" t="s">
        <v>77</v>
      </c>
      <c r="B12" s="15" t="s">
        <v>79</v>
      </c>
      <c r="C12" s="16" t="s">
        <v>113</v>
      </c>
      <c r="D12" s="59">
        <v>100</v>
      </c>
      <c r="E12" s="11">
        <v>1037.633</v>
      </c>
      <c r="F12" s="13">
        <f t="shared" si="0"/>
        <v>0.05621083429699735</v>
      </c>
    </row>
    <row r="13" spans="1:6" s="2" customFormat="1" ht="16.5">
      <c r="A13" s="2" t="s">
        <v>90</v>
      </c>
      <c r="B13" s="15" t="s">
        <v>170</v>
      </c>
      <c r="C13" s="16" t="s">
        <v>160</v>
      </c>
      <c r="D13" s="59">
        <v>48</v>
      </c>
      <c r="E13" s="11">
        <v>459.41232</v>
      </c>
      <c r="F13" s="13">
        <f t="shared" si="0"/>
        <v>0.02488736363774005</v>
      </c>
    </row>
    <row r="14" spans="1:6" s="2" customFormat="1" ht="16.5">
      <c r="A14" s="2" t="s">
        <v>89</v>
      </c>
      <c r="B14" s="15" t="s">
        <v>171</v>
      </c>
      <c r="C14" s="16" t="s">
        <v>160</v>
      </c>
      <c r="D14" s="59">
        <v>48</v>
      </c>
      <c r="E14" s="11">
        <v>456.97296</v>
      </c>
      <c r="F14" s="13">
        <f t="shared" si="0"/>
        <v>0.024755218206021203</v>
      </c>
    </row>
    <row r="15" spans="1:6" s="2" customFormat="1" ht="16.5">
      <c r="A15" s="2" t="s">
        <v>76</v>
      </c>
      <c r="B15" s="15" t="s">
        <v>172</v>
      </c>
      <c r="C15" s="16" t="s">
        <v>86</v>
      </c>
      <c r="D15" s="59">
        <v>300</v>
      </c>
      <c r="E15" s="11">
        <v>0</v>
      </c>
      <c r="F15" s="13">
        <f t="shared" si="0"/>
        <v>0</v>
      </c>
    </row>
    <row r="16" spans="2:6" s="2" customFormat="1" ht="16.5">
      <c r="B16" s="10" t="s">
        <v>74</v>
      </c>
      <c r="C16" s="16"/>
      <c r="D16" s="59"/>
      <c r="E16" s="11"/>
      <c r="F16" s="13"/>
    </row>
    <row r="17" spans="2:6" s="2" customFormat="1" ht="16.5">
      <c r="B17" s="10" t="s">
        <v>91</v>
      </c>
      <c r="C17" s="14"/>
      <c r="D17" s="59"/>
      <c r="E17" s="11"/>
      <c r="F17" s="13"/>
    </row>
    <row r="18" spans="1:6" s="2" customFormat="1" ht="16.5">
      <c r="A18" s="2" t="s">
        <v>105</v>
      </c>
      <c r="B18" s="15" t="s">
        <v>108</v>
      </c>
      <c r="C18" s="16" t="s">
        <v>15</v>
      </c>
      <c r="D18" s="78">
        <v>80200.18</v>
      </c>
      <c r="E18" s="11">
        <v>79.65072860000001</v>
      </c>
      <c r="F18" s="13">
        <f>$E18/$E$25</f>
        <v>0.004314853042424159</v>
      </c>
    </row>
    <row r="19" spans="2:6" s="3" customFormat="1" ht="16.5">
      <c r="B19" s="17" t="s">
        <v>5</v>
      </c>
      <c r="C19" s="18"/>
      <c r="D19" s="60"/>
      <c r="E19" s="19">
        <f>SUM(E9:E18)</f>
        <v>14633.044008599998</v>
      </c>
      <c r="F19" s="20">
        <f>SUM(F9:F18)</f>
        <v>0.7927037902881697</v>
      </c>
    </row>
    <row r="20" spans="2:6" s="3" customFormat="1" ht="16.5">
      <c r="B20" s="17" t="s">
        <v>6</v>
      </c>
      <c r="C20" s="18"/>
      <c r="D20" s="60"/>
      <c r="E20" s="22">
        <f>+E19</f>
        <v>14633.044008599998</v>
      </c>
      <c r="F20" s="20">
        <f>+F19</f>
        <v>0.7927037902881697</v>
      </c>
    </row>
    <row r="21" spans="2:6" s="3" customFormat="1" ht="16.5">
      <c r="B21" s="15" t="s">
        <v>67</v>
      </c>
      <c r="C21" s="14"/>
      <c r="D21" s="59"/>
      <c r="E21" s="11">
        <v>3597.04</v>
      </c>
      <c r="F21" s="13">
        <f>$E21/$E$25</f>
        <v>0.1948594728576205</v>
      </c>
    </row>
    <row r="22" spans="2:6" s="3" customFormat="1" ht="16.5">
      <c r="B22" s="17" t="s">
        <v>5</v>
      </c>
      <c r="C22" s="18"/>
      <c r="D22" s="24"/>
      <c r="E22" s="25">
        <f>+E21</f>
        <v>3597.04</v>
      </c>
      <c r="F22" s="20">
        <f>+F21</f>
        <v>0.1948594728576205</v>
      </c>
    </row>
    <row r="23" spans="2:6" s="3" customFormat="1" ht="16.5">
      <c r="B23" s="17" t="s">
        <v>6</v>
      </c>
      <c r="C23" s="18"/>
      <c r="D23" s="21"/>
      <c r="E23" s="22">
        <f>+E22</f>
        <v>3597.04</v>
      </c>
      <c r="F23" s="20">
        <f>+F22</f>
        <v>0.1948594728576205</v>
      </c>
    </row>
    <row r="24" spans="2:6" s="2" customFormat="1" ht="17.25" thickBot="1">
      <c r="B24" s="26" t="s">
        <v>7</v>
      </c>
      <c r="C24" s="27"/>
      <c r="D24" s="28"/>
      <c r="E24" s="29">
        <f>E25-E19-E22</f>
        <v>229.57795830000123</v>
      </c>
      <c r="F24" s="20">
        <f>$E24/$E$25</f>
        <v>0.012436736854209856</v>
      </c>
    </row>
    <row r="25" spans="1:6" s="2" customFormat="1" ht="17.25" thickBot="1">
      <c r="A25" s="2" t="s">
        <v>61</v>
      </c>
      <c r="B25" s="30" t="s">
        <v>8</v>
      </c>
      <c r="C25" s="31"/>
      <c r="D25" s="32"/>
      <c r="E25" s="33">
        <v>18459.6619669</v>
      </c>
      <c r="F25" s="77">
        <f>+F24+F23+F20</f>
        <v>1</v>
      </c>
    </row>
    <row r="26" spans="2:6" s="2" customFormat="1" ht="17.25" thickBot="1">
      <c r="B26" s="34" t="s">
        <v>9</v>
      </c>
      <c r="C26" s="35"/>
      <c r="D26" s="36"/>
      <c r="E26" s="36"/>
      <c r="F26" s="37"/>
    </row>
    <row r="27" spans="2:6" ht="17.25" thickBot="1">
      <c r="B27" s="41"/>
      <c r="C27" s="42"/>
      <c r="D27" s="42"/>
      <c r="E27" s="42"/>
      <c r="F27" s="46"/>
    </row>
    <row r="28" spans="2:6" s="2" customFormat="1" ht="16.5" customHeight="1">
      <c r="B28" s="38" t="s">
        <v>10</v>
      </c>
      <c r="C28" s="39"/>
      <c r="D28" s="39"/>
      <c r="E28" s="39"/>
      <c r="F28" s="40"/>
    </row>
    <row r="29" spans="1:6" s="2" customFormat="1" ht="15" customHeight="1">
      <c r="A29" s="73"/>
      <c r="B29" s="71" t="s">
        <v>176</v>
      </c>
      <c r="C29" s="42"/>
      <c r="D29" s="42"/>
      <c r="E29" s="42"/>
      <c r="F29" s="43"/>
    </row>
    <row r="30" spans="1:6" s="2" customFormat="1" ht="15" customHeight="1">
      <c r="A30" s="73"/>
      <c r="B30" s="88" t="s">
        <v>0</v>
      </c>
      <c r="C30" s="89" t="s">
        <v>177</v>
      </c>
      <c r="D30" s="89" t="s">
        <v>178</v>
      </c>
      <c r="E30" s="89" t="s">
        <v>179</v>
      </c>
      <c r="F30" s="90" t="s">
        <v>180</v>
      </c>
    </row>
    <row r="31" spans="1:6" s="2" customFormat="1" ht="15" customHeight="1">
      <c r="A31" s="73"/>
      <c r="B31" s="87" t="s">
        <v>187</v>
      </c>
      <c r="C31" s="72">
        <v>302160000</v>
      </c>
      <c r="D31" s="72">
        <v>302160000</v>
      </c>
      <c r="E31" s="72">
        <v>5973698.63</v>
      </c>
      <c r="F31" s="92">
        <v>308133698.63</v>
      </c>
    </row>
    <row r="32" spans="1:6" s="2" customFormat="1" ht="15" customHeight="1">
      <c r="A32" s="73"/>
      <c r="B32" s="87" t="s">
        <v>185</v>
      </c>
      <c r="C32" s="72">
        <v>299840526</v>
      </c>
      <c r="D32" s="72">
        <v>299840526</v>
      </c>
      <c r="E32" s="72">
        <v>4017048.66</v>
      </c>
      <c r="F32" s="92">
        <v>303857574.66</v>
      </c>
    </row>
    <row r="33" spans="1:6" s="2" customFormat="1" ht="16.5" customHeight="1">
      <c r="A33" s="73"/>
      <c r="B33" s="42" t="s">
        <v>63</v>
      </c>
      <c r="C33" s="44"/>
      <c r="D33" s="42"/>
      <c r="E33" s="42"/>
      <c r="F33" s="43"/>
    </row>
    <row r="34" spans="2:6" s="2" customFormat="1" ht="16.5">
      <c r="B34" s="74" t="s">
        <v>11</v>
      </c>
      <c r="C34" s="132" t="s">
        <v>167</v>
      </c>
      <c r="D34" s="132"/>
      <c r="E34" s="133" t="s">
        <v>174</v>
      </c>
      <c r="F34" s="134"/>
    </row>
    <row r="35" spans="1:6" s="2" customFormat="1" ht="16.5">
      <c r="A35" s="2" t="s">
        <v>61</v>
      </c>
      <c r="B35" s="45" t="s">
        <v>12</v>
      </c>
      <c r="C35" s="106">
        <v>922983.0983</v>
      </c>
      <c r="D35" s="106"/>
      <c r="E35" s="130">
        <v>881317.7999</v>
      </c>
      <c r="F35" s="131"/>
    </row>
    <row r="36" spans="2:6" s="2" customFormat="1" ht="16.5">
      <c r="B36" s="41" t="s">
        <v>161</v>
      </c>
      <c r="C36" s="42"/>
      <c r="D36" s="42"/>
      <c r="E36" s="125"/>
      <c r="F36" s="126"/>
    </row>
    <row r="37" spans="2:6" s="2" customFormat="1" ht="16.5">
      <c r="B37" s="41" t="s">
        <v>162</v>
      </c>
      <c r="C37" s="42"/>
      <c r="D37" s="42"/>
      <c r="E37" s="42"/>
      <c r="F37" s="46"/>
    </row>
    <row r="38" spans="2:6" s="2" customFormat="1" ht="16.5">
      <c r="B38" s="41" t="s">
        <v>163</v>
      </c>
      <c r="C38" s="42"/>
      <c r="D38" s="42"/>
      <c r="E38" s="42"/>
      <c r="F38" s="46"/>
    </row>
    <row r="39" spans="2:6" s="2" customFormat="1" ht="16.5">
      <c r="B39" s="41" t="s">
        <v>164</v>
      </c>
      <c r="C39" s="42"/>
      <c r="D39" s="42"/>
      <c r="E39" s="42"/>
      <c r="F39" s="46"/>
    </row>
    <row r="40" spans="2:6" s="2" customFormat="1" ht="16.5">
      <c r="B40" s="64" t="s">
        <v>165</v>
      </c>
      <c r="C40" s="42"/>
      <c r="D40" s="42"/>
      <c r="E40" s="42"/>
      <c r="F40" s="46"/>
    </row>
    <row r="41" spans="2:6" s="2" customFormat="1" ht="16.5">
      <c r="B41" s="64" t="s">
        <v>166</v>
      </c>
      <c r="C41" s="42"/>
      <c r="D41" s="42"/>
      <c r="E41" s="42"/>
      <c r="F41" s="46"/>
    </row>
    <row r="42" spans="2:6" s="2" customFormat="1" ht="17.25" thickBot="1">
      <c r="B42" s="65" t="s">
        <v>168</v>
      </c>
      <c r="C42" s="36"/>
      <c r="D42" s="36"/>
      <c r="E42" s="36"/>
      <c r="F42" s="47"/>
    </row>
    <row r="43" spans="2:6" ht="39" customHeight="1">
      <c r="B43" s="107" t="s">
        <v>205</v>
      </c>
      <c r="C43" s="108"/>
      <c r="D43" s="108"/>
      <c r="E43" s="108"/>
      <c r="F43" s="109"/>
    </row>
    <row r="45" ht="12.75">
      <c r="B45" s="4"/>
    </row>
    <row r="46" ht="12.75">
      <c r="B46"/>
    </row>
  </sheetData>
  <sheetProtection/>
  <mergeCells count="11">
    <mergeCell ref="C35:D35"/>
    <mergeCell ref="E35:F35"/>
    <mergeCell ref="B1:F1"/>
    <mergeCell ref="B2:F2"/>
    <mergeCell ref="B4:F4"/>
    <mergeCell ref="B43:F43"/>
    <mergeCell ref="E36:F36"/>
    <mergeCell ref="B3:F3"/>
    <mergeCell ref="B5:F5"/>
    <mergeCell ref="C34:D34"/>
    <mergeCell ref="E34:F34"/>
  </mergeCells>
  <printOptions/>
  <pageMargins left="0.75" right="0.75" top="1" bottom="1" header="0.5" footer="0.5"/>
  <pageSetup fitToHeight="1" fitToWidth="1" horizontalDpi="600" verticalDpi="600" orientation="portrait" paperSize="9" scale="44" r:id="rId1"/>
</worksheet>
</file>

<file path=xl/worksheets/sheet3.xml><?xml version="1.0" encoding="utf-8"?>
<worksheet xmlns="http://schemas.openxmlformats.org/spreadsheetml/2006/main" xmlns:r="http://schemas.openxmlformats.org/officeDocument/2006/relationships">
  <dimension ref="A1:AJ103"/>
  <sheetViews>
    <sheetView zoomScalePageLayoutView="0" workbookViewId="0" topLeftCell="A1">
      <pane xSplit="3" ySplit="3" topLeftCell="D22" activePane="bottomRight" state="frozen"/>
      <selection pane="topLeft" activeCell="A1" sqref="A1"/>
      <selection pane="topRight" activeCell="D1" sqref="D1"/>
      <selection pane="bottomLeft" activeCell="A4" sqref="A4"/>
      <selection pane="bottomRight" activeCell="D3" sqref="D3"/>
    </sheetView>
  </sheetViews>
  <sheetFormatPr defaultColWidth="9.140625" defaultRowHeight="12.75"/>
  <cols>
    <col min="1" max="1" width="11.28125" style="49" customWidth="1"/>
    <col min="2" max="2" width="12.140625" style="49" customWidth="1"/>
    <col min="3" max="3" width="40.00390625" style="49" customWidth="1"/>
    <col min="4" max="4" width="10.57421875" style="49" customWidth="1"/>
    <col min="5" max="5" width="13.57421875" style="49" customWidth="1"/>
    <col min="6" max="6" width="24.7109375" style="49" customWidth="1"/>
    <col min="7" max="7" width="43.140625" style="49" customWidth="1"/>
    <col min="8" max="8" width="14.8515625" style="49" customWidth="1"/>
    <col min="9" max="9" width="8.140625" style="49" customWidth="1"/>
    <col min="10" max="10" width="14.8515625" style="49" customWidth="1"/>
    <col min="11" max="11" width="18.140625" style="49" customWidth="1"/>
    <col min="12" max="12" width="11.421875" style="49" customWidth="1"/>
    <col min="13" max="13" width="11.28125" style="49" customWidth="1"/>
    <col min="14" max="14" width="14.8515625" style="49" customWidth="1"/>
    <col min="15" max="15" width="10.421875" style="49" customWidth="1"/>
    <col min="16" max="16" width="12.421875" style="49" customWidth="1"/>
    <col min="17" max="17" width="13.8515625" style="49" customWidth="1"/>
    <col min="18" max="18" width="22.8515625" style="49" customWidth="1"/>
    <col min="19" max="19" width="15.421875" style="49" customWidth="1"/>
    <col min="20" max="20" width="15.57421875" style="49" customWidth="1"/>
    <col min="21" max="21" width="11.57421875" style="49" customWidth="1"/>
    <col min="22" max="22" width="6.140625" style="49" customWidth="1"/>
    <col min="23" max="23" width="21.00390625" style="49" customWidth="1"/>
    <col min="24" max="24" width="17.7109375" style="49" customWidth="1"/>
    <col min="25" max="25" width="24.7109375" style="49" customWidth="1"/>
    <col min="26" max="26" width="4.28125" style="49" customWidth="1"/>
    <col min="27" max="27" width="12.7109375" style="49" customWidth="1"/>
    <col min="28" max="28" width="21.421875" style="49" customWidth="1"/>
    <col min="29" max="29" width="19.57421875" style="49" customWidth="1"/>
    <col min="30" max="30" width="21.7109375" style="49" customWidth="1"/>
    <col min="31" max="31" width="12.421875" style="49" customWidth="1"/>
    <col min="32" max="32" width="14.7109375" style="49" customWidth="1"/>
    <col min="33" max="33" width="9.140625" style="49" customWidth="1"/>
    <col min="34" max="35" width="16.140625" style="49" bestFit="1" customWidth="1"/>
    <col min="36" max="16384" width="9.140625" style="49" customWidth="1"/>
  </cols>
  <sheetData>
    <row r="1" ht="11.25">
      <c r="A1" s="48" t="s">
        <v>16</v>
      </c>
    </row>
    <row r="3" spans="1:34" ht="12">
      <c r="A3" s="79" t="s">
        <v>17</v>
      </c>
      <c r="B3" s="79" t="s">
        <v>18</v>
      </c>
      <c r="C3" s="79" t="s">
        <v>19</v>
      </c>
      <c r="D3" s="79" t="s">
        <v>20</v>
      </c>
      <c r="E3" s="79" t="s">
        <v>21</v>
      </c>
      <c r="F3" s="79" t="s">
        <v>22</v>
      </c>
      <c r="G3" s="79" t="s">
        <v>23</v>
      </c>
      <c r="H3" s="79" t="s">
        <v>2</v>
      </c>
      <c r="I3" s="79" t="s">
        <v>24</v>
      </c>
      <c r="J3" s="79" t="s">
        <v>25</v>
      </c>
      <c r="K3" s="79" t="s">
        <v>26</v>
      </c>
      <c r="L3" s="79" t="s">
        <v>27</v>
      </c>
      <c r="M3" s="79" t="s">
        <v>28</v>
      </c>
      <c r="N3" s="79" t="s">
        <v>29</v>
      </c>
      <c r="O3" s="79" t="s">
        <v>30</v>
      </c>
      <c r="P3" s="79" t="s">
        <v>31</v>
      </c>
      <c r="Q3" s="79" t="s">
        <v>32</v>
      </c>
      <c r="R3" s="79" t="s">
        <v>33</v>
      </c>
      <c r="S3" s="79" t="s">
        <v>34</v>
      </c>
      <c r="T3" s="79" t="s">
        <v>35</v>
      </c>
      <c r="U3" s="79" t="s">
        <v>36</v>
      </c>
      <c r="V3" s="79" t="s">
        <v>1</v>
      </c>
      <c r="W3" s="79" t="s">
        <v>37</v>
      </c>
      <c r="X3" s="79" t="s">
        <v>38</v>
      </c>
      <c r="Y3" s="79" t="s">
        <v>39</v>
      </c>
      <c r="Z3" s="79" t="s">
        <v>40</v>
      </c>
      <c r="AA3" s="79" t="s">
        <v>41</v>
      </c>
      <c r="AB3" s="79" t="s">
        <v>42</v>
      </c>
      <c r="AC3" s="79" t="s">
        <v>43</v>
      </c>
      <c r="AD3" s="79" t="s">
        <v>44</v>
      </c>
      <c r="AE3" s="79" t="s">
        <v>45</v>
      </c>
      <c r="AF3" s="79" t="s">
        <v>46</v>
      </c>
      <c r="AH3" s="50" t="s">
        <v>62</v>
      </c>
    </row>
    <row r="4" spans="1:36" ht="11.25" customHeight="1">
      <c r="A4" s="80">
        <v>44104</v>
      </c>
      <c r="B4" s="81" t="s">
        <v>47</v>
      </c>
      <c r="C4" s="81" t="s">
        <v>14</v>
      </c>
      <c r="D4" s="82">
        <v>122228</v>
      </c>
      <c r="E4" s="81" t="s">
        <v>56</v>
      </c>
      <c r="F4" s="81" t="s">
        <v>48</v>
      </c>
      <c r="G4" s="81" t="s">
        <v>114</v>
      </c>
      <c r="H4" s="83">
        <v>600000000</v>
      </c>
      <c r="I4" s="84">
        <v>0</v>
      </c>
      <c r="J4" s="83">
        <v>0</v>
      </c>
      <c r="K4" s="83">
        <v>0</v>
      </c>
      <c r="L4" s="84">
        <v>0</v>
      </c>
      <c r="M4" s="80">
        <v>44104</v>
      </c>
      <c r="N4" s="83">
        <v>0</v>
      </c>
      <c r="O4" s="85">
        <v>0</v>
      </c>
      <c r="P4" s="86">
        <v>0</v>
      </c>
      <c r="Q4" s="81"/>
      <c r="R4" s="83">
        <v>0</v>
      </c>
      <c r="S4" s="80">
        <v>44056</v>
      </c>
      <c r="T4" s="80">
        <v>44148</v>
      </c>
      <c r="U4" s="80">
        <v>44786</v>
      </c>
      <c r="V4" s="81"/>
      <c r="W4" s="81"/>
      <c r="X4" s="81" t="s">
        <v>49</v>
      </c>
      <c r="Y4" s="81" t="s">
        <v>48</v>
      </c>
      <c r="Z4" s="81" t="s">
        <v>50</v>
      </c>
      <c r="AA4" s="81" t="s">
        <v>51</v>
      </c>
      <c r="AB4" s="81" t="s">
        <v>52</v>
      </c>
      <c r="AC4" s="83">
        <v>0</v>
      </c>
      <c r="AD4" s="83">
        <v>0</v>
      </c>
      <c r="AE4" s="81"/>
      <c r="AF4" s="82">
        <v>1.868493</v>
      </c>
      <c r="AG4" s="57"/>
      <c r="AH4" s="57">
        <f>+AD4*(AF4*365)</f>
        <v>0</v>
      </c>
      <c r="AI4" s="57"/>
      <c r="AJ4" s="57"/>
    </row>
    <row r="5" spans="1:36" ht="11.25" customHeight="1">
      <c r="A5" s="80">
        <v>44104</v>
      </c>
      <c r="B5" s="81" t="s">
        <v>47</v>
      </c>
      <c r="C5" s="81" t="s">
        <v>14</v>
      </c>
      <c r="D5" s="82">
        <v>122229</v>
      </c>
      <c r="E5" s="81" t="s">
        <v>64</v>
      </c>
      <c r="F5" s="81" t="s">
        <v>48</v>
      </c>
      <c r="G5" s="81" t="s">
        <v>115</v>
      </c>
      <c r="H5" s="83">
        <v>400000000</v>
      </c>
      <c r="I5" s="84">
        <v>50</v>
      </c>
      <c r="J5" s="83">
        <v>200000000</v>
      </c>
      <c r="K5" s="83">
        <v>0</v>
      </c>
      <c r="L5" s="84">
        <v>50.441500000000005</v>
      </c>
      <c r="M5" s="80">
        <v>44104</v>
      </c>
      <c r="N5" s="83">
        <v>201766000</v>
      </c>
      <c r="O5" s="85">
        <v>1766000</v>
      </c>
      <c r="P5" s="86">
        <v>0.046739670000000004</v>
      </c>
      <c r="Q5" s="81"/>
      <c r="R5" s="83">
        <v>3698630.14</v>
      </c>
      <c r="S5" s="80">
        <v>44055</v>
      </c>
      <c r="T5" s="80">
        <v>44147</v>
      </c>
      <c r="U5" s="80">
        <v>44786</v>
      </c>
      <c r="V5" s="81"/>
      <c r="W5" s="81"/>
      <c r="X5" s="81" t="s">
        <v>49</v>
      </c>
      <c r="Y5" s="81" t="s">
        <v>48</v>
      </c>
      <c r="Z5" s="81" t="s">
        <v>50</v>
      </c>
      <c r="AA5" s="81" t="s">
        <v>51</v>
      </c>
      <c r="AB5" s="81" t="s">
        <v>52</v>
      </c>
      <c r="AC5" s="83">
        <v>200000000</v>
      </c>
      <c r="AD5" s="83">
        <v>201766000</v>
      </c>
      <c r="AE5" s="81"/>
      <c r="AF5" s="82">
        <v>1.868493</v>
      </c>
      <c r="AH5" s="57">
        <f aca="true" t="shared" si="0" ref="AH5:AH68">+AD5*(AF5*365)</f>
        <v>137604400902.87</v>
      </c>
      <c r="AI5" s="57"/>
      <c r="AJ5" s="57"/>
    </row>
    <row r="6" spans="1:36" ht="11.25" customHeight="1">
      <c r="A6" s="80">
        <v>44104</v>
      </c>
      <c r="B6" s="81" t="s">
        <v>47</v>
      </c>
      <c r="C6" s="81" t="s">
        <v>14</v>
      </c>
      <c r="D6" s="82">
        <v>123698</v>
      </c>
      <c r="E6" s="81" t="s">
        <v>53</v>
      </c>
      <c r="F6" s="81" t="s">
        <v>48</v>
      </c>
      <c r="G6" s="81" t="s">
        <v>68</v>
      </c>
      <c r="H6" s="83">
        <v>250000000</v>
      </c>
      <c r="I6" s="84">
        <v>90.757058</v>
      </c>
      <c r="J6" s="83">
        <v>226892646.18</v>
      </c>
      <c r="K6" s="83">
        <v>0</v>
      </c>
      <c r="L6" s="84">
        <v>55.7571</v>
      </c>
      <c r="M6" s="80">
        <v>44104</v>
      </c>
      <c r="N6" s="83">
        <v>139392750</v>
      </c>
      <c r="O6" s="85">
        <v>-87499896.18</v>
      </c>
      <c r="P6" s="86">
        <v>0.03229073</v>
      </c>
      <c r="Q6" s="81"/>
      <c r="R6" s="83">
        <v>320547.95</v>
      </c>
      <c r="S6" s="80">
        <v>44099</v>
      </c>
      <c r="T6" s="80">
        <v>44280</v>
      </c>
      <c r="U6" s="80">
        <v>44829</v>
      </c>
      <c r="V6" s="81"/>
      <c r="W6" s="81"/>
      <c r="X6" s="81" t="s">
        <v>49</v>
      </c>
      <c r="Y6" s="81" t="s">
        <v>48</v>
      </c>
      <c r="Z6" s="81" t="s">
        <v>50</v>
      </c>
      <c r="AA6" s="81" t="s">
        <v>51</v>
      </c>
      <c r="AB6" s="81" t="s">
        <v>52</v>
      </c>
      <c r="AC6" s="83">
        <v>226892646.18</v>
      </c>
      <c r="AD6" s="83">
        <v>139392750</v>
      </c>
      <c r="AE6" s="81"/>
      <c r="AF6" s="82">
        <v>1.9863009999999999</v>
      </c>
      <c r="AH6" s="57">
        <f t="shared" si="0"/>
        <v>101059724931.97874</v>
      </c>
      <c r="AI6" s="57"/>
      <c r="AJ6" s="57"/>
    </row>
    <row r="7" spans="1:36" ht="11.25" customHeight="1">
      <c r="A7" s="80">
        <v>44104</v>
      </c>
      <c r="B7" s="81" t="s">
        <v>47</v>
      </c>
      <c r="C7" s="81" t="s">
        <v>14</v>
      </c>
      <c r="D7" s="82">
        <v>123699</v>
      </c>
      <c r="E7" s="81" t="s">
        <v>54</v>
      </c>
      <c r="F7" s="81" t="s">
        <v>48</v>
      </c>
      <c r="G7" s="81" t="s">
        <v>69</v>
      </c>
      <c r="H7" s="83">
        <v>250000000</v>
      </c>
      <c r="I7" s="84">
        <v>90.757058</v>
      </c>
      <c r="J7" s="83">
        <v>226892646.18</v>
      </c>
      <c r="K7" s="83">
        <v>0</v>
      </c>
      <c r="L7" s="84">
        <v>55.7571</v>
      </c>
      <c r="M7" s="80">
        <v>44104</v>
      </c>
      <c r="N7" s="83">
        <v>139392750</v>
      </c>
      <c r="O7" s="85">
        <v>-87499896.18</v>
      </c>
      <c r="P7" s="86">
        <v>0.03229073</v>
      </c>
      <c r="Q7" s="81"/>
      <c r="R7" s="83">
        <v>320547.95</v>
      </c>
      <c r="S7" s="80">
        <v>44099</v>
      </c>
      <c r="T7" s="80">
        <v>44280</v>
      </c>
      <c r="U7" s="80">
        <v>45194</v>
      </c>
      <c r="V7" s="81"/>
      <c r="W7" s="81"/>
      <c r="X7" s="81" t="s">
        <v>49</v>
      </c>
      <c r="Y7" s="81" t="s">
        <v>48</v>
      </c>
      <c r="Z7" s="81" t="s">
        <v>50</v>
      </c>
      <c r="AA7" s="81" t="s">
        <v>51</v>
      </c>
      <c r="AB7" s="81" t="s">
        <v>52</v>
      </c>
      <c r="AC7" s="83">
        <v>226892646.18</v>
      </c>
      <c r="AD7" s="83">
        <v>139392750</v>
      </c>
      <c r="AE7" s="81"/>
      <c r="AF7" s="82">
        <v>2.9863009999999997</v>
      </c>
      <c r="AH7" s="57">
        <f t="shared" si="0"/>
        <v>151938078681.97873</v>
      </c>
      <c r="AI7" s="57"/>
      <c r="AJ7" s="57"/>
    </row>
    <row r="8" spans="1:36" ht="11.25" customHeight="1">
      <c r="A8" s="80">
        <v>44104</v>
      </c>
      <c r="B8" s="81" t="s">
        <v>47</v>
      </c>
      <c r="C8" s="81" t="s">
        <v>14</v>
      </c>
      <c r="D8" s="82">
        <v>123700</v>
      </c>
      <c r="E8" s="81" t="s">
        <v>55</v>
      </c>
      <c r="F8" s="81" t="s">
        <v>48</v>
      </c>
      <c r="G8" s="81" t="s">
        <v>70</v>
      </c>
      <c r="H8" s="83">
        <v>250000000</v>
      </c>
      <c r="I8" s="84">
        <v>90.757058</v>
      </c>
      <c r="J8" s="83">
        <v>226892646.18</v>
      </c>
      <c r="K8" s="83">
        <v>0</v>
      </c>
      <c r="L8" s="84">
        <v>55.7571</v>
      </c>
      <c r="M8" s="80">
        <v>44104</v>
      </c>
      <c r="N8" s="83">
        <v>139392750</v>
      </c>
      <c r="O8" s="85">
        <v>-87499896.18</v>
      </c>
      <c r="P8" s="86">
        <v>0.03229073</v>
      </c>
      <c r="Q8" s="81"/>
      <c r="R8" s="83">
        <v>320547.95</v>
      </c>
      <c r="S8" s="80">
        <v>44099</v>
      </c>
      <c r="T8" s="80">
        <v>44280</v>
      </c>
      <c r="U8" s="80">
        <v>45255</v>
      </c>
      <c r="V8" s="81"/>
      <c r="W8" s="81"/>
      <c r="X8" s="81" t="s">
        <v>49</v>
      </c>
      <c r="Y8" s="81" t="s">
        <v>48</v>
      </c>
      <c r="Z8" s="81" t="s">
        <v>50</v>
      </c>
      <c r="AA8" s="81" t="s">
        <v>51</v>
      </c>
      <c r="AB8" s="81" t="s">
        <v>52</v>
      </c>
      <c r="AC8" s="83">
        <v>226892646.18</v>
      </c>
      <c r="AD8" s="83">
        <v>139392750</v>
      </c>
      <c r="AE8" s="81"/>
      <c r="AF8" s="82">
        <v>3.153425</v>
      </c>
      <c r="AH8" s="57">
        <f t="shared" si="0"/>
        <v>160441072674.09375</v>
      </c>
      <c r="AI8" s="57"/>
      <c r="AJ8" s="57"/>
    </row>
    <row r="9" spans="1:36" ht="11.25" customHeight="1">
      <c r="A9" s="80">
        <v>44104</v>
      </c>
      <c r="B9" s="81" t="s">
        <v>47</v>
      </c>
      <c r="C9" s="81" t="s">
        <v>14</v>
      </c>
      <c r="D9" s="82">
        <v>128917</v>
      </c>
      <c r="E9" s="81" t="s">
        <v>65</v>
      </c>
      <c r="F9" s="81" t="s">
        <v>48</v>
      </c>
      <c r="G9" s="81" t="s">
        <v>66</v>
      </c>
      <c r="H9" s="83">
        <v>500000000</v>
      </c>
      <c r="I9" s="84">
        <v>100</v>
      </c>
      <c r="J9" s="83">
        <v>500000000</v>
      </c>
      <c r="K9" s="83">
        <v>0</v>
      </c>
      <c r="L9" s="84">
        <v>100.703</v>
      </c>
      <c r="M9" s="80">
        <v>44104</v>
      </c>
      <c r="N9" s="83">
        <v>503515000</v>
      </c>
      <c r="O9" s="85">
        <v>3515000</v>
      </c>
      <c r="P9" s="86">
        <v>0.11664068</v>
      </c>
      <c r="Q9" s="81"/>
      <c r="R9" s="83">
        <v>4931506.85</v>
      </c>
      <c r="S9" s="80">
        <v>44075</v>
      </c>
      <c r="T9" s="80">
        <v>44165</v>
      </c>
      <c r="U9" s="80">
        <v>45290</v>
      </c>
      <c r="V9" s="81"/>
      <c r="W9" s="81"/>
      <c r="X9" s="81" t="s">
        <v>49</v>
      </c>
      <c r="Y9" s="81" t="s">
        <v>48</v>
      </c>
      <c r="Z9" s="81" t="s">
        <v>50</v>
      </c>
      <c r="AA9" s="81" t="s">
        <v>51</v>
      </c>
      <c r="AB9" s="81" t="s">
        <v>52</v>
      </c>
      <c r="AC9" s="83">
        <v>500000000</v>
      </c>
      <c r="AD9" s="83">
        <v>503515000</v>
      </c>
      <c r="AE9" s="81"/>
      <c r="AF9" s="82">
        <v>3.2493149999999997</v>
      </c>
      <c r="AH9" s="57">
        <f t="shared" si="0"/>
        <v>597168777412.125</v>
      </c>
      <c r="AI9" s="57"/>
      <c r="AJ9" s="57"/>
    </row>
    <row r="10" spans="1:36" ht="11.25" customHeight="1">
      <c r="A10" s="80">
        <v>44104</v>
      </c>
      <c r="B10" s="81" t="s">
        <v>47</v>
      </c>
      <c r="C10" s="81" t="s">
        <v>14</v>
      </c>
      <c r="D10" s="82">
        <v>191498</v>
      </c>
      <c r="E10" s="81" t="s">
        <v>80</v>
      </c>
      <c r="F10" s="81" t="s">
        <v>48</v>
      </c>
      <c r="G10" s="81" t="s">
        <v>116</v>
      </c>
      <c r="H10" s="83">
        <v>100000000</v>
      </c>
      <c r="I10" s="84">
        <v>91.2579</v>
      </c>
      <c r="J10" s="83">
        <v>91257899.68</v>
      </c>
      <c r="K10" s="83">
        <v>0</v>
      </c>
      <c r="L10" s="84">
        <v>87.8737</v>
      </c>
      <c r="M10" s="80">
        <v>44104</v>
      </c>
      <c r="N10" s="83">
        <v>87873700</v>
      </c>
      <c r="O10" s="85">
        <v>-3384199.68</v>
      </c>
      <c r="P10" s="86">
        <v>0.02035619</v>
      </c>
      <c r="Q10" s="81"/>
      <c r="R10" s="83">
        <v>24725.21</v>
      </c>
      <c r="S10" s="80">
        <v>44104</v>
      </c>
      <c r="T10" s="80">
        <v>44196</v>
      </c>
      <c r="U10" s="80">
        <v>45016</v>
      </c>
      <c r="V10" s="81"/>
      <c r="W10" s="81"/>
      <c r="X10" s="81" t="s">
        <v>49</v>
      </c>
      <c r="Y10" s="81" t="s">
        <v>48</v>
      </c>
      <c r="Z10" s="81" t="s">
        <v>50</v>
      </c>
      <c r="AA10" s="81" t="s">
        <v>51</v>
      </c>
      <c r="AB10" s="81" t="s">
        <v>52</v>
      </c>
      <c r="AC10" s="83">
        <v>91257899.68</v>
      </c>
      <c r="AD10" s="83">
        <v>87873700</v>
      </c>
      <c r="AE10" s="81"/>
      <c r="AF10" s="82">
        <v>2.49863</v>
      </c>
      <c r="AH10" s="57">
        <f t="shared" si="0"/>
        <v>80140810006.315</v>
      </c>
      <c r="AI10" s="57"/>
      <c r="AJ10" s="57"/>
    </row>
    <row r="11" spans="1:36" ht="11.25" customHeight="1">
      <c r="A11" s="80">
        <v>44104</v>
      </c>
      <c r="B11" s="81" t="s">
        <v>47</v>
      </c>
      <c r="C11" s="81" t="s">
        <v>14</v>
      </c>
      <c r="D11" s="82">
        <v>191499</v>
      </c>
      <c r="E11" s="81" t="s">
        <v>81</v>
      </c>
      <c r="F11" s="81" t="s">
        <v>48</v>
      </c>
      <c r="G11" s="81" t="s">
        <v>117</v>
      </c>
      <c r="H11" s="83">
        <v>100000000</v>
      </c>
      <c r="I11" s="84">
        <v>93.1962</v>
      </c>
      <c r="J11" s="83">
        <v>93196199.75</v>
      </c>
      <c r="K11" s="83">
        <v>0</v>
      </c>
      <c r="L11" s="84">
        <v>89.7335</v>
      </c>
      <c r="M11" s="80">
        <v>44104</v>
      </c>
      <c r="N11" s="83">
        <v>89733500</v>
      </c>
      <c r="O11" s="85">
        <v>-3462699.75</v>
      </c>
      <c r="P11" s="86">
        <v>0.02078702</v>
      </c>
      <c r="Q11" s="81"/>
      <c r="R11" s="83">
        <v>25249.86</v>
      </c>
      <c r="S11" s="80">
        <v>44104</v>
      </c>
      <c r="T11" s="80">
        <v>44196</v>
      </c>
      <c r="U11" s="80">
        <v>45016</v>
      </c>
      <c r="V11" s="81"/>
      <c r="W11" s="81"/>
      <c r="X11" s="81" t="s">
        <v>49</v>
      </c>
      <c r="Y11" s="81" t="s">
        <v>48</v>
      </c>
      <c r="Z11" s="81" t="s">
        <v>50</v>
      </c>
      <c r="AA11" s="81" t="s">
        <v>51</v>
      </c>
      <c r="AB11" s="81" t="s">
        <v>52</v>
      </c>
      <c r="AC11" s="83">
        <v>93196199.75</v>
      </c>
      <c r="AD11" s="83">
        <v>89733500</v>
      </c>
      <c r="AE11" s="81"/>
      <c r="AF11" s="82">
        <v>2.49863</v>
      </c>
      <c r="AH11" s="57">
        <f t="shared" si="0"/>
        <v>81836947513.325</v>
      </c>
      <c r="AI11" s="57"/>
      <c r="AJ11" s="57"/>
    </row>
    <row r="12" spans="1:36" ht="11.25" customHeight="1">
      <c r="A12" s="80">
        <v>44104</v>
      </c>
      <c r="B12" s="81" t="s">
        <v>47</v>
      </c>
      <c r="C12" s="81" t="s">
        <v>14</v>
      </c>
      <c r="D12" s="82">
        <v>196962</v>
      </c>
      <c r="E12" s="81" t="s">
        <v>82</v>
      </c>
      <c r="F12" s="81" t="s">
        <v>48</v>
      </c>
      <c r="G12" s="81" t="s">
        <v>118</v>
      </c>
      <c r="H12" s="83">
        <v>400000000</v>
      </c>
      <c r="I12" s="84">
        <v>100</v>
      </c>
      <c r="J12" s="83">
        <v>400000000</v>
      </c>
      <c r="K12" s="83">
        <v>0</v>
      </c>
      <c r="L12" s="84">
        <v>99.2707</v>
      </c>
      <c r="M12" s="80">
        <v>44104</v>
      </c>
      <c r="N12" s="83">
        <v>397082800</v>
      </c>
      <c r="O12" s="85">
        <v>-2917200</v>
      </c>
      <c r="P12" s="86">
        <v>0.09198535</v>
      </c>
      <c r="Q12" s="81"/>
      <c r="R12" s="83">
        <v>105464.48</v>
      </c>
      <c r="S12" s="80">
        <v>44104</v>
      </c>
      <c r="T12" s="80">
        <v>44135</v>
      </c>
      <c r="U12" s="80">
        <v>45142</v>
      </c>
      <c r="V12" s="81"/>
      <c r="W12" s="81"/>
      <c r="X12" s="81" t="s">
        <v>49</v>
      </c>
      <c r="Y12" s="81" t="s">
        <v>48</v>
      </c>
      <c r="Z12" s="81" t="s">
        <v>50</v>
      </c>
      <c r="AA12" s="81" t="s">
        <v>51</v>
      </c>
      <c r="AB12" s="81" t="s">
        <v>52</v>
      </c>
      <c r="AC12" s="83">
        <v>400000000</v>
      </c>
      <c r="AD12" s="83">
        <v>397082800</v>
      </c>
      <c r="AE12" s="81"/>
      <c r="AF12" s="82">
        <v>2.843836</v>
      </c>
      <c r="AH12" s="57">
        <f t="shared" si="0"/>
        <v>412172001991.59204</v>
      </c>
      <c r="AI12" s="57"/>
      <c r="AJ12" s="57"/>
    </row>
    <row r="13" spans="1:36" ht="11.25" customHeight="1">
      <c r="A13" s="80">
        <v>44104</v>
      </c>
      <c r="B13" s="81" t="s">
        <v>47</v>
      </c>
      <c r="C13" s="81" t="s">
        <v>14</v>
      </c>
      <c r="D13" s="82">
        <v>218847</v>
      </c>
      <c r="E13" s="81" t="s">
        <v>104</v>
      </c>
      <c r="F13" s="81" t="s">
        <v>59</v>
      </c>
      <c r="G13" s="81" t="s">
        <v>119</v>
      </c>
      <c r="H13" s="83">
        <v>121300000</v>
      </c>
      <c r="I13" s="84">
        <v>96.095851</v>
      </c>
      <c r="J13" s="83">
        <v>116564266.9</v>
      </c>
      <c r="K13" s="83">
        <v>4735733.1</v>
      </c>
      <c r="L13" s="84">
        <v>100</v>
      </c>
      <c r="M13" s="80">
        <v>44104</v>
      </c>
      <c r="N13" s="83">
        <v>121300000</v>
      </c>
      <c r="O13" s="85">
        <v>0</v>
      </c>
      <c r="P13" s="86">
        <v>0.02809949</v>
      </c>
      <c r="Q13" s="81"/>
      <c r="R13" s="83">
        <v>0</v>
      </c>
      <c r="S13" s="80"/>
      <c r="T13" s="80">
        <v>44105</v>
      </c>
      <c r="U13" s="80">
        <v>44105</v>
      </c>
      <c r="V13" s="81"/>
      <c r="W13" s="81"/>
      <c r="X13" s="81" t="s">
        <v>49</v>
      </c>
      <c r="Y13" s="81" t="s">
        <v>59</v>
      </c>
      <c r="Z13" s="81" t="s">
        <v>50</v>
      </c>
      <c r="AA13" s="81" t="s">
        <v>60</v>
      </c>
      <c r="AB13" s="81" t="s">
        <v>52</v>
      </c>
      <c r="AC13" s="83">
        <v>116564266.9</v>
      </c>
      <c r="AD13" s="83">
        <v>121300000</v>
      </c>
      <c r="AE13" s="81"/>
      <c r="AF13" s="82">
        <v>0.00274</v>
      </c>
      <c r="AH13" s="57">
        <f t="shared" si="0"/>
        <v>121312130</v>
      </c>
      <c r="AI13" s="57"/>
      <c r="AJ13" s="57"/>
    </row>
    <row r="14" spans="1:36" ht="11.25" customHeight="1">
      <c r="A14" s="80">
        <v>44104</v>
      </c>
      <c r="B14" s="81" t="s">
        <v>47</v>
      </c>
      <c r="C14" s="81" t="s">
        <v>14</v>
      </c>
      <c r="D14" s="82">
        <v>227581</v>
      </c>
      <c r="E14" s="81" t="s">
        <v>96</v>
      </c>
      <c r="F14" s="81" t="s">
        <v>48</v>
      </c>
      <c r="G14" s="81" t="s">
        <v>120</v>
      </c>
      <c r="H14" s="83">
        <v>1150000000</v>
      </c>
      <c r="I14" s="84">
        <v>99.8</v>
      </c>
      <c r="J14" s="83">
        <v>1147700000</v>
      </c>
      <c r="K14" s="83">
        <v>0</v>
      </c>
      <c r="L14" s="84">
        <v>103.3996</v>
      </c>
      <c r="M14" s="80">
        <v>44104</v>
      </c>
      <c r="N14" s="83">
        <v>1189095400</v>
      </c>
      <c r="O14" s="85">
        <v>41395400</v>
      </c>
      <c r="P14" s="86">
        <v>0.27545731999999995</v>
      </c>
      <c r="Q14" s="81"/>
      <c r="R14" s="83">
        <v>54180753.42</v>
      </c>
      <c r="S14" s="80">
        <v>43894</v>
      </c>
      <c r="T14" s="80">
        <v>44259</v>
      </c>
      <c r="U14" s="80">
        <v>45306</v>
      </c>
      <c r="V14" s="81"/>
      <c r="W14" s="81"/>
      <c r="X14" s="81" t="s">
        <v>49</v>
      </c>
      <c r="Y14" s="81" t="s">
        <v>48</v>
      </c>
      <c r="Z14" s="81" t="s">
        <v>50</v>
      </c>
      <c r="AA14" s="81" t="s">
        <v>51</v>
      </c>
      <c r="AB14" s="81" t="s">
        <v>52</v>
      </c>
      <c r="AC14" s="83">
        <v>1147700000</v>
      </c>
      <c r="AD14" s="83">
        <v>1189095400</v>
      </c>
      <c r="AE14" s="81"/>
      <c r="AF14" s="82">
        <v>3.293151</v>
      </c>
      <c r="AH14" s="57">
        <f t="shared" si="0"/>
        <v>1429292807545.971</v>
      </c>
      <c r="AI14" s="57"/>
      <c r="AJ14" s="57"/>
    </row>
    <row r="15" spans="1:36" ht="11.25" customHeight="1">
      <c r="A15" s="80">
        <v>44104</v>
      </c>
      <c r="B15" s="81" t="s">
        <v>47</v>
      </c>
      <c r="C15" s="81" t="s">
        <v>14</v>
      </c>
      <c r="D15" s="82">
        <v>232953</v>
      </c>
      <c r="E15" s="81" t="s">
        <v>100</v>
      </c>
      <c r="F15" s="81" t="s">
        <v>121</v>
      </c>
      <c r="G15" s="81" t="s">
        <v>122</v>
      </c>
      <c r="H15" s="83">
        <v>100000000</v>
      </c>
      <c r="I15" s="84">
        <v>87.4251</v>
      </c>
      <c r="J15" s="83">
        <v>87425100</v>
      </c>
      <c r="K15" s="83">
        <v>4059896</v>
      </c>
      <c r="L15" s="84">
        <v>91.76</v>
      </c>
      <c r="M15" s="80">
        <v>44104</v>
      </c>
      <c r="N15" s="83">
        <v>91760000</v>
      </c>
      <c r="O15" s="85">
        <v>275004</v>
      </c>
      <c r="P15" s="86">
        <v>0.021256459999999998</v>
      </c>
      <c r="Q15" s="81"/>
      <c r="R15" s="83">
        <v>0</v>
      </c>
      <c r="S15" s="80"/>
      <c r="T15" s="80">
        <v>44342</v>
      </c>
      <c r="U15" s="80">
        <v>44342</v>
      </c>
      <c r="V15" s="81"/>
      <c r="W15" s="81"/>
      <c r="X15" s="81" t="s">
        <v>49</v>
      </c>
      <c r="Y15" s="81" t="s">
        <v>121</v>
      </c>
      <c r="Z15" s="81" t="s">
        <v>50</v>
      </c>
      <c r="AA15" s="81" t="s">
        <v>123</v>
      </c>
      <c r="AB15" s="81" t="s">
        <v>52</v>
      </c>
      <c r="AC15" s="83">
        <v>87425100</v>
      </c>
      <c r="AD15" s="83">
        <v>91760000</v>
      </c>
      <c r="AE15" s="81"/>
      <c r="AF15" s="82">
        <v>0.6520549999999999</v>
      </c>
      <c r="AH15" s="57">
        <f t="shared" si="0"/>
        <v>21838886882</v>
      </c>
      <c r="AI15" s="57"/>
      <c r="AJ15" s="57"/>
    </row>
    <row r="16" spans="1:36" ht="11.25" customHeight="1">
      <c r="A16" s="80">
        <v>44104</v>
      </c>
      <c r="B16" s="81" t="s">
        <v>47</v>
      </c>
      <c r="C16" s="81" t="s">
        <v>14</v>
      </c>
      <c r="D16" s="82">
        <v>232954</v>
      </c>
      <c r="E16" s="81" t="s">
        <v>101</v>
      </c>
      <c r="F16" s="81" t="s">
        <v>121</v>
      </c>
      <c r="G16" s="81" t="s">
        <v>124</v>
      </c>
      <c r="H16" s="83">
        <v>100000000</v>
      </c>
      <c r="I16" s="84">
        <v>90.7373</v>
      </c>
      <c r="J16" s="83">
        <v>90737300</v>
      </c>
      <c r="K16" s="83">
        <v>3876612</v>
      </c>
      <c r="L16" s="84">
        <v>94.8318</v>
      </c>
      <c r="M16" s="80">
        <v>44104</v>
      </c>
      <c r="N16" s="83">
        <v>94831800</v>
      </c>
      <c r="O16" s="85">
        <v>217888</v>
      </c>
      <c r="P16" s="86">
        <v>0.02196805</v>
      </c>
      <c r="Q16" s="81"/>
      <c r="R16" s="83">
        <v>0</v>
      </c>
      <c r="S16" s="80"/>
      <c r="T16" s="80">
        <v>44262</v>
      </c>
      <c r="U16" s="80">
        <v>44262</v>
      </c>
      <c r="V16" s="81"/>
      <c r="W16" s="81"/>
      <c r="X16" s="81" t="s">
        <v>49</v>
      </c>
      <c r="Y16" s="81" t="s">
        <v>121</v>
      </c>
      <c r="Z16" s="81" t="s">
        <v>50</v>
      </c>
      <c r="AA16" s="81" t="s">
        <v>123</v>
      </c>
      <c r="AB16" s="81" t="s">
        <v>52</v>
      </c>
      <c r="AC16" s="83">
        <v>90737300</v>
      </c>
      <c r="AD16" s="83">
        <v>94831800</v>
      </c>
      <c r="AE16" s="81"/>
      <c r="AF16" s="82">
        <v>0.43287699999999996</v>
      </c>
      <c r="AH16" s="57">
        <f t="shared" si="0"/>
        <v>14983434357.338999</v>
      </c>
      <c r="AI16" s="57"/>
      <c r="AJ16" s="57"/>
    </row>
    <row r="17" spans="1:36" ht="11.25" customHeight="1">
      <c r="A17" s="80">
        <v>44104</v>
      </c>
      <c r="B17" s="81" t="s">
        <v>47</v>
      </c>
      <c r="C17" s="81" t="s">
        <v>14</v>
      </c>
      <c r="D17" s="82">
        <v>236392</v>
      </c>
      <c r="E17" s="81" t="s">
        <v>125</v>
      </c>
      <c r="F17" s="81" t="s">
        <v>57</v>
      </c>
      <c r="G17" s="81" t="s">
        <v>126</v>
      </c>
      <c r="H17" s="83">
        <v>19950000</v>
      </c>
      <c r="I17" s="84">
        <v>100</v>
      </c>
      <c r="J17" s="83">
        <v>19950000</v>
      </c>
      <c r="K17" s="83">
        <v>0</v>
      </c>
      <c r="L17" s="84">
        <v>100</v>
      </c>
      <c r="M17" s="80">
        <v>44104</v>
      </c>
      <c r="N17" s="83">
        <v>19950000</v>
      </c>
      <c r="O17" s="85">
        <v>0</v>
      </c>
      <c r="P17" s="86">
        <v>0.00462147</v>
      </c>
      <c r="Q17" s="81"/>
      <c r="R17" s="83">
        <v>157413.7</v>
      </c>
      <c r="S17" s="80">
        <v>44057</v>
      </c>
      <c r="T17" s="80">
        <v>44105</v>
      </c>
      <c r="U17" s="80">
        <v>44105</v>
      </c>
      <c r="V17" s="81"/>
      <c r="W17" s="81"/>
      <c r="X17" s="81" t="s">
        <v>49</v>
      </c>
      <c r="Y17" s="81" t="s">
        <v>57</v>
      </c>
      <c r="Z17" s="81" t="s">
        <v>50</v>
      </c>
      <c r="AA17" s="81" t="s">
        <v>58</v>
      </c>
      <c r="AB17" s="81" t="s">
        <v>52</v>
      </c>
      <c r="AC17" s="83">
        <v>19950000</v>
      </c>
      <c r="AD17" s="83">
        <v>19950000</v>
      </c>
      <c r="AE17" s="81"/>
      <c r="AF17" s="82">
        <v>0.00274</v>
      </c>
      <c r="AH17" s="57">
        <f t="shared" si="0"/>
        <v>19951995</v>
      </c>
      <c r="AI17" s="57"/>
      <c r="AJ17" s="57"/>
    </row>
    <row r="18" spans="1:36" ht="11.25" customHeight="1">
      <c r="A18" s="80">
        <v>44104</v>
      </c>
      <c r="B18" s="81" t="s">
        <v>47</v>
      </c>
      <c r="C18" s="81" t="s">
        <v>14</v>
      </c>
      <c r="D18" s="82">
        <v>236393</v>
      </c>
      <c r="E18" s="81" t="s">
        <v>127</v>
      </c>
      <c r="F18" s="81" t="s">
        <v>57</v>
      </c>
      <c r="G18" s="81" t="s">
        <v>128</v>
      </c>
      <c r="H18" s="83">
        <v>19950000</v>
      </c>
      <c r="I18" s="84">
        <v>100</v>
      </c>
      <c r="J18" s="83">
        <v>19950000</v>
      </c>
      <c r="K18" s="83">
        <v>0</v>
      </c>
      <c r="L18" s="84">
        <v>100</v>
      </c>
      <c r="M18" s="80">
        <v>44104</v>
      </c>
      <c r="N18" s="83">
        <v>19950000</v>
      </c>
      <c r="O18" s="85">
        <v>0</v>
      </c>
      <c r="P18" s="86">
        <v>0.00462147</v>
      </c>
      <c r="Q18" s="81"/>
      <c r="R18" s="83">
        <v>157413.7</v>
      </c>
      <c r="S18" s="80">
        <v>44057</v>
      </c>
      <c r="T18" s="80">
        <v>44106</v>
      </c>
      <c r="U18" s="80">
        <v>44106</v>
      </c>
      <c r="V18" s="81"/>
      <c r="W18" s="81"/>
      <c r="X18" s="81" t="s">
        <v>49</v>
      </c>
      <c r="Y18" s="81" t="s">
        <v>57</v>
      </c>
      <c r="Z18" s="81" t="s">
        <v>50</v>
      </c>
      <c r="AA18" s="81" t="s">
        <v>58</v>
      </c>
      <c r="AB18" s="81" t="s">
        <v>52</v>
      </c>
      <c r="AC18" s="83">
        <v>19950000</v>
      </c>
      <c r="AD18" s="83">
        <v>19950000</v>
      </c>
      <c r="AE18" s="81"/>
      <c r="AF18" s="82">
        <v>0.0054789999999999995</v>
      </c>
      <c r="AH18" s="57">
        <f t="shared" si="0"/>
        <v>39896708.24999999</v>
      </c>
      <c r="AI18" s="57"/>
      <c r="AJ18" s="57"/>
    </row>
    <row r="19" spans="1:36" ht="11.25" customHeight="1">
      <c r="A19" s="80">
        <v>44104</v>
      </c>
      <c r="B19" s="81" t="s">
        <v>47</v>
      </c>
      <c r="C19" s="81" t="s">
        <v>14</v>
      </c>
      <c r="D19" s="82">
        <v>236394</v>
      </c>
      <c r="E19" s="81" t="s">
        <v>129</v>
      </c>
      <c r="F19" s="81" t="s">
        <v>57</v>
      </c>
      <c r="G19" s="81" t="s">
        <v>130</v>
      </c>
      <c r="H19" s="83">
        <v>19950000</v>
      </c>
      <c r="I19" s="84">
        <v>100</v>
      </c>
      <c r="J19" s="83">
        <v>19950000</v>
      </c>
      <c r="K19" s="83">
        <v>0</v>
      </c>
      <c r="L19" s="84">
        <v>100</v>
      </c>
      <c r="M19" s="80">
        <v>44104</v>
      </c>
      <c r="N19" s="83">
        <v>19950000</v>
      </c>
      <c r="O19" s="85">
        <v>0</v>
      </c>
      <c r="P19" s="86">
        <v>0.00462147</v>
      </c>
      <c r="Q19" s="81"/>
      <c r="R19" s="83">
        <v>157413.7</v>
      </c>
      <c r="S19" s="80">
        <v>44057</v>
      </c>
      <c r="T19" s="80">
        <v>44107</v>
      </c>
      <c r="U19" s="80">
        <v>44107</v>
      </c>
      <c r="V19" s="81"/>
      <c r="W19" s="81"/>
      <c r="X19" s="81" t="s">
        <v>49</v>
      </c>
      <c r="Y19" s="81" t="s">
        <v>57</v>
      </c>
      <c r="Z19" s="81" t="s">
        <v>50</v>
      </c>
      <c r="AA19" s="81" t="s">
        <v>58</v>
      </c>
      <c r="AB19" s="81" t="s">
        <v>52</v>
      </c>
      <c r="AC19" s="83">
        <v>19950000</v>
      </c>
      <c r="AD19" s="83">
        <v>19950000</v>
      </c>
      <c r="AE19" s="81"/>
      <c r="AF19" s="82">
        <v>0.008218999999999999</v>
      </c>
      <c r="AH19" s="57">
        <f t="shared" si="0"/>
        <v>59848703.24999999</v>
      </c>
      <c r="AI19" s="57"/>
      <c r="AJ19" s="57"/>
    </row>
    <row r="20" spans="1:36" ht="11.25" customHeight="1">
      <c r="A20" s="80">
        <v>44104</v>
      </c>
      <c r="B20" s="81" t="s">
        <v>47</v>
      </c>
      <c r="C20" s="81" t="s">
        <v>14</v>
      </c>
      <c r="D20" s="82">
        <v>236395</v>
      </c>
      <c r="E20" s="81" t="s">
        <v>131</v>
      </c>
      <c r="F20" s="81" t="s">
        <v>57</v>
      </c>
      <c r="G20" s="81" t="s">
        <v>132</v>
      </c>
      <c r="H20" s="83">
        <v>19950000</v>
      </c>
      <c r="I20" s="84">
        <v>100</v>
      </c>
      <c r="J20" s="83">
        <v>19950000</v>
      </c>
      <c r="K20" s="83">
        <v>0</v>
      </c>
      <c r="L20" s="84">
        <v>100</v>
      </c>
      <c r="M20" s="80">
        <v>44104</v>
      </c>
      <c r="N20" s="83">
        <v>19950000</v>
      </c>
      <c r="O20" s="85">
        <v>0</v>
      </c>
      <c r="P20" s="86">
        <v>0.00462147</v>
      </c>
      <c r="Q20" s="81"/>
      <c r="R20" s="83">
        <v>157413.7</v>
      </c>
      <c r="S20" s="80">
        <v>44057</v>
      </c>
      <c r="T20" s="80">
        <v>44108</v>
      </c>
      <c r="U20" s="80">
        <v>44108</v>
      </c>
      <c r="V20" s="81"/>
      <c r="W20" s="81"/>
      <c r="X20" s="81" t="s">
        <v>49</v>
      </c>
      <c r="Y20" s="81" t="s">
        <v>57</v>
      </c>
      <c r="Z20" s="81" t="s">
        <v>50</v>
      </c>
      <c r="AA20" s="81" t="s">
        <v>58</v>
      </c>
      <c r="AB20" s="81" t="s">
        <v>52</v>
      </c>
      <c r="AC20" s="83">
        <v>19950000</v>
      </c>
      <c r="AD20" s="83">
        <v>19950000</v>
      </c>
      <c r="AE20" s="81"/>
      <c r="AF20" s="82">
        <v>0.010959</v>
      </c>
      <c r="AH20" s="57">
        <f t="shared" si="0"/>
        <v>79800698.24999999</v>
      </c>
      <c r="AI20" s="57"/>
      <c r="AJ20" s="57"/>
    </row>
    <row r="21" spans="1:36" ht="11.25" customHeight="1">
      <c r="A21" s="80">
        <v>44104</v>
      </c>
      <c r="B21" s="81" t="s">
        <v>47</v>
      </c>
      <c r="C21" s="81" t="s">
        <v>14</v>
      </c>
      <c r="D21" s="82">
        <v>236396</v>
      </c>
      <c r="E21" s="81" t="s">
        <v>133</v>
      </c>
      <c r="F21" s="81" t="s">
        <v>57</v>
      </c>
      <c r="G21" s="81" t="s">
        <v>134</v>
      </c>
      <c r="H21" s="83">
        <v>10650000</v>
      </c>
      <c r="I21" s="84">
        <v>100</v>
      </c>
      <c r="J21" s="83">
        <v>10650000</v>
      </c>
      <c r="K21" s="83">
        <v>0</v>
      </c>
      <c r="L21" s="84">
        <v>100</v>
      </c>
      <c r="M21" s="80">
        <v>44104</v>
      </c>
      <c r="N21" s="83">
        <v>10650000</v>
      </c>
      <c r="O21" s="85">
        <v>0</v>
      </c>
      <c r="P21" s="86">
        <v>0.0024671</v>
      </c>
      <c r="Q21" s="81"/>
      <c r="R21" s="83">
        <v>84032.88</v>
      </c>
      <c r="S21" s="80">
        <v>44057</v>
      </c>
      <c r="T21" s="80">
        <v>44109</v>
      </c>
      <c r="U21" s="80">
        <v>44109</v>
      </c>
      <c r="V21" s="81"/>
      <c r="W21" s="81"/>
      <c r="X21" s="81" t="s">
        <v>49</v>
      </c>
      <c r="Y21" s="81" t="s">
        <v>57</v>
      </c>
      <c r="Z21" s="81" t="s">
        <v>50</v>
      </c>
      <c r="AA21" s="81" t="s">
        <v>58</v>
      </c>
      <c r="AB21" s="81" t="s">
        <v>52</v>
      </c>
      <c r="AC21" s="83">
        <v>10650000</v>
      </c>
      <c r="AD21" s="83">
        <v>10650000</v>
      </c>
      <c r="AE21" s="81"/>
      <c r="AF21" s="82">
        <v>0.013699</v>
      </c>
      <c r="AH21" s="57">
        <f t="shared" si="0"/>
        <v>53251437.74999999</v>
      </c>
      <c r="AI21" s="57"/>
      <c r="AJ21" s="57"/>
    </row>
    <row r="22" spans="1:36" ht="11.25" customHeight="1">
      <c r="A22" s="80">
        <v>44104</v>
      </c>
      <c r="B22" s="81" t="s">
        <v>47</v>
      </c>
      <c r="C22" s="81" t="s">
        <v>14</v>
      </c>
      <c r="D22" s="82">
        <v>238535</v>
      </c>
      <c r="E22" s="81" t="s">
        <v>135</v>
      </c>
      <c r="F22" s="81" t="s">
        <v>57</v>
      </c>
      <c r="G22" s="81" t="s">
        <v>136</v>
      </c>
      <c r="H22" s="83">
        <v>14000000</v>
      </c>
      <c r="I22" s="84">
        <v>100</v>
      </c>
      <c r="J22" s="83">
        <v>14000000</v>
      </c>
      <c r="K22" s="83">
        <v>0</v>
      </c>
      <c r="L22" s="84">
        <v>100</v>
      </c>
      <c r="M22" s="80">
        <v>44104</v>
      </c>
      <c r="N22" s="83">
        <v>14000000</v>
      </c>
      <c r="O22" s="85">
        <v>0</v>
      </c>
      <c r="P22" s="86">
        <v>0.00324314</v>
      </c>
      <c r="Q22" s="81"/>
      <c r="R22" s="83">
        <v>67123.29000000001</v>
      </c>
      <c r="S22" s="80">
        <v>44077</v>
      </c>
      <c r="T22" s="80">
        <v>44168</v>
      </c>
      <c r="U22" s="80">
        <v>44168</v>
      </c>
      <c r="V22" s="81"/>
      <c r="W22" s="81"/>
      <c r="X22" s="81" t="s">
        <v>49</v>
      </c>
      <c r="Y22" s="81" t="s">
        <v>57</v>
      </c>
      <c r="Z22" s="81" t="s">
        <v>50</v>
      </c>
      <c r="AA22" s="81" t="s">
        <v>58</v>
      </c>
      <c r="AB22" s="81" t="s">
        <v>52</v>
      </c>
      <c r="AC22" s="83">
        <v>14000000</v>
      </c>
      <c r="AD22" s="83">
        <v>14000000</v>
      </c>
      <c r="AE22" s="81"/>
      <c r="AF22" s="82">
        <v>0.175342</v>
      </c>
      <c r="AH22" s="57">
        <f t="shared" si="0"/>
        <v>895997620</v>
      </c>
      <c r="AI22" s="57"/>
      <c r="AJ22" s="57"/>
    </row>
    <row r="23" spans="1:36" ht="11.25" customHeight="1">
      <c r="A23" s="80">
        <v>44104</v>
      </c>
      <c r="B23" s="81" t="s">
        <v>47</v>
      </c>
      <c r="C23" s="81" t="s">
        <v>14</v>
      </c>
      <c r="D23" s="82">
        <v>238536</v>
      </c>
      <c r="E23" s="81" t="s">
        <v>137</v>
      </c>
      <c r="F23" s="81" t="s">
        <v>57</v>
      </c>
      <c r="G23" s="81" t="s">
        <v>138</v>
      </c>
      <c r="H23" s="83">
        <v>2648000</v>
      </c>
      <c r="I23" s="84">
        <v>100</v>
      </c>
      <c r="J23" s="83">
        <v>2648000</v>
      </c>
      <c r="K23" s="83">
        <v>0</v>
      </c>
      <c r="L23" s="84">
        <v>100</v>
      </c>
      <c r="M23" s="80">
        <v>44104</v>
      </c>
      <c r="N23" s="83">
        <v>2648000</v>
      </c>
      <c r="O23" s="85">
        <v>0</v>
      </c>
      <c r="P23" s="86">
        <v>0.00061342</v>
      </c>
      <c r="Q23" s="81"/>
      <c r="R23" s="83">
        <v>1958.79</v>
      </c>
      <c r="S23" s="80">
        <v>44099</v>
      </c>
      <c r="T23" s="80">
        <v>44190</v>
      </c>
      <c r="U23" s="80">
        <v>44190</v>
      </c>
      <c r="V23" s="81"/>
      <c r="W23" s="81"/>
      <c r="X23" s="81" t="s">
        <v>49</v>
      </c>
      <c r="Y23" s="81" t="s">
        <v>57</v>
      </c>
      <c r="Z23" s="81" t="s">
        <v>50</v>
      </c>
      <c r="AA23" s="81" t="s">
        <v>58</v>
      </c>
      <c r="AB23" s="81" t="s">
        <v>52</v>
      </c>
      <c r="AC23" s="83">
        <v>2648000</v>
      </c>
      <c r="AD23" s="83">
        <v>2648000</v>
      </c>
      <c r="AE23" s="81"/>
      <c r="AF23" s="82">
        <v>0.235616</v>
      </c>
      <c r="AH23" s="57">
        <f t="shared" si="0"/>
        <v>227727576.32</v>
      </c>
      <c r="AI23" s="57"/>
      <c r="AJ23" s="57"/>
    </row>
    <row r="24" spans="1:36" ht="11.25" customHeight="1">
      <c r="A24" s="80">
        <v>44104</v>
      </c>
      <c r="B24" s="81" t="s">
        <v>47</v>
      </c>
      <c r="C24" s="81" t="s">
        <v>14</v>
      </c>
      <c r="D24" s="82">
        <v>238537</v>
      </c>
      <c r="E24" s="81" t="s">
        <v>139</v>
      </c>
      <c r="F24" s="81" t="s">
        <v>57</v>
      </c>
      <c r="G24" s="81" t="s">
        <v>140</v>
      </c>
      <c r="H24" s="83">
        <v>1974000</v>
      </c>
      <c r="I24" s="84">
        <v>100</v>
      </c>
      <c r="J24" s="83">
        <v>1974000</v>
      </c>
      <c r="K24" s="83">
        <v>0</v>
      </c>
      <c r="L24" s="84">
        <v>100</v>
      </c>
      <c r="M24" s="80">
        <v>44104</v>
      </c>
      <c r="N24" s="83">
        <v>1974000</v>
      </c>
      <c r="O24" s="85">
        <v>0</v>
      </c>
      <c r="P24" s="86">
        <v>0.00045727999999999996</v>
      </c>
      <c r="Q24" s="81"/>
      <c r="R24" s="83">
        <v>1460.22</v>
      </c>
      <c r="S24" s="80">
        <v>44099</v>
      </c>
      <c r="T24" s="80">
        <v>44190</v>
      </c>
      <c r="U24" s="80">
        <v>44190</v>
      </c>
      <c r="V24" s="81"/>
      <c r="W24" s="81"/>
      <c r="X24" s="81" t="s">
        <v>49</v>
      </c>
      <c r="Y24" s="81" t="s">
        <v>57</v>
      </c>
      <c r="Z24" s="81" t="s">
        <v>50</v>
      </c>
      <c r="AA24" s="81" t="s">
        <v>58</v>
      </c>
      <c r="AB24" s="81" t="s">
        <v>52</v>
      </c>
      <c r="AC24" s="83">
        <v>1974000</v>
      </c>
      <c r="AD24" s="83">
        <v>1974000</v>
      </c>
      <c r="AE24" s="81"/>
      <c r="AF24" s="82">
        <v>0.235616</v>
      </c>
      <c r="AH24" s="57">
        <f t="shared" si="0"/>
        <v>169763684.16</v>
      </c>
      <c r="AI24" s="57"/>
      <c r="AJ24" s="57"/>
    </row>
    <row r="25" spans="1:36" ht="11.25" customHeight="1">
      <c r="A25" s="80">
        <v>44104</v>
      </c>
      <c r="B25" s="81" t="s">
        <v>47</v>
      </c>
      <c r="C25" s="81" t="s">
        <v>14</v>
      </c>
      <c r="D25" s="82">
        <v>238538</v>
      </c>
      <c r="E25" s="81" t="s">
        <v>141</v>
      </c>
      <c r="F25" s="81" t="s">
        <v>57</v>
      </c>
      <c r="G25" s="81" t="s">
        <v>142</v>
      </c>
      <c r="H25" s="83">
        <v>378000000</v>
      </c>
      <c r="I25" s="84">
        <v>100</v>
      </c>
      <c r="J25" s="83">
        <v>378000000</v>
      </c>
      <c r="K25" s="83">
        <v>0</v>
      </c>
      <c r="L25" s="84">
        <v>100</v>
      </c>
      <c r="M25" s="80">
        <v>44104</v>
      </c>
      <c r="N25" s="83">
        <v>378000000</v>
      </c>
      <c r="O25" s="85">
        <v>0</v>
      </c>
      <c r="P25" s="86">
        <v>0.08756477</v>
      </c>
      <c r="Q25" s="81"/>
      <c r="R25" s="83">
        <v>86991.78</v>
      </c>
      <c r="S25" s="80">
        <v>44102</v>
      </c>
      <c r="T25" s="80">
        <v>44109</v>
      </c>
      <c r="U25" s="80">
        <v>44109</v>
      </c>
      <c r="V25" s="81"/>
      <c r="W25" s="81"/>
      <c r="X25" s="81" t="s">
        <v>49</v>
      </c>
      <c r="Y25" s="81" t="s">
        <v>57</v>
      </c>
      <c r="Z25" s="81" t="s">
        <v>50</v>
      </c>
      <c r="AA25" s="81" t="s">
        <v>58</v>
      </c>
      <c r="AB25" s="81" t="s">
        <v>52</v>
      </c>
      <c r="AC25" s="83">
        <v>378000000</v>
      </c>
      <c r="AD25" s="83">
        <v>378000000</v>
      </c>
      <c r="AE25" s="81"/>
      <c r="AF25" s="82">
        <v>0.013699</v>
      </c>
      <c r="AH25" s="57">
        <f t="shared" si="0"/>
        <v>1890051029.9999998</v>
      </c>
      <c r="AI25" s="57"/>
      <c r="AJ25" s="57"/>
    </row>
    <row r="26" spans="1:36" ht="11.25" customHeight="1">
      <c r="A26" s="80">
        <v>44104</v>
      </c>
      <c r="B26" s="81" t="s">
        <v>47</v>
      </c>
      <c r="C26" s="81" t="s">
        <v>14</v>
      </c>
      <c r="D26" s="82">
        <v>238539</v>
      </c>
      <c r="E26" s="81" t="s">
        <v>143</v>
      </c>
      <c r="F26" s="81" t="s">
        <v>57</v>
      </c>
      <c r="G26" s="81" t="s">
        <v>144</v>
      </c>
      <c r="H26" s="83">
        <v>29950000</v>
      </c>
      <c r="I26" s="84">
        <v>100</v>
      </c>
      <c r="J26" s="83">
        <v>29950000</v>
      </c>
      <c r="K26" s="83">
        <v>0</v>
      </c>
      <c r="L26" s="84">
        <v>100</v>
      </c>
      <c r="M26" s="80">
        <v>44104</v>
      </c>
      <c r="N26" s="83">
        <v>29950000</v>
      </c>
      <c r="O26" s="85">
        <v>0</v>
      </c>
      <c r="P26" s="86">
        <v>0.006938000000000001</v>
      </c>
      <c r="Q26" s="81"/>
      <c r="R26" s="83">
        <v>7138.77</v>
      </c>
      <c r="S26" s="80">
        <v>44102</v>
      </c>
      <c r="T26" s="80">
        <v>44109</v>
      </c>
      <c r="U26" s="80">
        <v>44109</v>
      </c>
      <c r="V26" s="81"/>
      <c r="W26" s="81"/>
      <c r="X26" s="81" t="s">
        <v>49</v>
      </c>
      <c r="Y26" s="81" t="s">
        <v>57</v>
      </c>
      <c r="Z26" s="81" t="s">
        <v>50</v>
      </c>
      <c r="AA26" s="81" t="s">
        <v>58</v>
      </c>
      <c r="AB26" s="81" t="s">
        <v>52</v>
      </c>
      <c r="AC26" s="83">
        <v>29950000</v>
      </c>
      <c r="AD26" s="83">
        <v>29950000</v>
      </c>
      <c r="AE26" s="81"/>
      <c r="AF26" s="82">
        <v>0.013699</v>
      </c>
      <c r="AH26" s="57">
        <f t="shared" si="0"/>
        <v>149754043.24999997</v>
      </c>
      <c r="AI26" s="57"/>
      <c r="AJ26" s="57"/>
    </row>
    <row r="27" spans="1:36" ht="11.25" customHeight="1">
      <c r="A27" s="80">
        <v>44104</v>
      </c>
      <c r="B27" s="81" t="s">
        <v>47</v>
      </c>
      <c r="C27" s="81" t="s">
        <v>14</v>
      </c>
      <c r="D27" s="82">
        <v>238540</v>
      </c>
      <c r="E27" s="81" t="s">
        <v>145</v>
      </c>
      <c r="F27" s="81" t="s">
        <v>57</v>
      </c>
      <c r="G27" s="81" t="s">
        <v>146</v>
      </c>
      <c r="H27" s="83">
        <v>45470000</v>
      </c>
      <c r="I27" s="84">
        <v>100</v>
      </c>
      <c r="J27" s="83">
        <v>45470000</v>
      </c>
      <c r="K27" s="83">
        <v>0</v>
      </c>
      <c r="L27" s="84">
        <v>100</v>
      </c>
      <c r="M27" s="80">
        <v>44104</v>
      </c>
      <c r="N27" s="83">
        <v>45470000</v>
      </c>
      <c r="O27" s="85">
        <v>0</v>
      </c>
      <c r="P27" s="86">
        <v>0.01053325</v>
      </c>
      <c r="Q27" s="81"/>
      <c r="R27" s="83">
        <v>17751.99</v>
      </c>
      <c r="S27" s="80">
        <v>44102</v>
      </c>
      <c r="T27" s="80">
        <v>44193</v>
      </c>
      <c r="U27" s="80">
        <v>44193</v>
      </c>
      <c r="V27" s="81"/>
      <c r="W27" s="81"/>
      <c r="X27" s="81" t="s">
        <v>49</v>
      </c>
      <c r="Y27" s="81" t="s">
        <v>57</v>
      </c>
      <c r="Z27" s="81" t="s">
        <v>50</v>
      </c>
      <c r="AA27" s="81" t="s">
        <v>58</v>
      </c>
      <c r="AB27" s="81" t="s">
        <v>52</v>
      </c>
      <c r="AC27" s="83">
        <v>45470000</v>
      </c>
      <c r="AD27" s="83">
        <v>45470000</v>
      </c>
      <c r="AE27" s="81"/>
      <c r="AF27" s="82">
        <v>0.243836</v>
      </c>
      <c r="AH27" s="57">
        <f t="shared" si="0"/>
        <v>4046836365.8</v>
      </c>
      <c r="AI27" s="57"/>
      <c r="AJ27" s="57"/>
    </row>
    <row r="28" spans="1:36" ht="11.25" customHeight="1">
      <c r="A28" s="80">
        <v>44104</v>
      </c>
      <c r="B28" s="81" t="s">
        <v>47</v>
      </c>
      <c r="C28" s="81" t="s">
        <v>14</v>
      </c>
      <c r="D28" s="82">
        <v>238541</v>
      </c>
      <c r="E28" s="81" t="s">
        <v>147</v>
      </c>
      <c r="F28" s="81" t="s">
        <v>57</v>
      </c>
      <c r="G28" s="81" t="s">
        <v>148</v>
      </c>
      <c r="H28" s="83">
        <v>268700000</v>
      </c>
      <c r="I28" s="84">
        <v>100</v>
      </c>
      <c r="J28" s="83">
        <v>268700000</v>
      </c>
      <c r="K28" s="83">
        <v>0</v>
      </c>
      <c r="L28" s="84">
        <v>100</v>
      </c>
      <c r="M28" s="80">
        <v>44104</v>
      </c>
      <c r="N28" s="83">
        <v>268700000</v>
      </c>
      <c r="O28" s="85">
        <v>0</v>
      </c>
      <c r="P28" s="86">
        <v>0.06224512</v>
      </c>
      <c r="Q28" s="81"/>
      <c r="R28" s="83">
        <v>55212.33</v>
      </c>
      <c r="S28" s="80">
        <v>44103</v>
      </c>
      <c r="T28" s="80">
        <v>44194</v>
      </c>
      <c r="U28" s="80">
        <v>44194</v>
      </c>
      <c r="V28" s="81"/>
      <c r="W28" s="81"/>
      <c r="X28" s="81" t="s">
        <v>49</v>
      </c>
      <c r="Y28" s="81" t="s">
        <v>57</v>
      </c>
      <c r="Z28" s="81" t="s">
        <v>50</v>
      </c>
      <c r="AA28" s="81" t="s">
        <v>58</v>
      </c>
      <c r="AB28" s="81" t="s">
        <v>52</v>
      </c>
      <c r="AC28" s="83">
        <v>268700000</v>
      </c>
      <c r="AD28" s="83">
        <v>268700000</v>
      </c>
      <c r="AE28" s="81"/>
      <c r="AF28" s="82">
        <v>0.246575</v>
      </c>
      <c r="AH28" s="57">
        <f t="shared" si="0"/>
        <v>24182966412.5</v>
      </c>
      <c r="AI28" s="57"/>
      <c r="AJ28" s="57"/>
    </row>
    <row r="29" spans="1:36" ht="11.25" customHeight="1">
      <c r="A29" s="80">
        <v>44104</v>
      </c>
      <c r="B29" s="81" t="s">
        <v>47</v>
      </c>
      <c r="C29" s="81" t="s">
        <v>14</v>
      </c>
      <c r="D29" s="82">
        <v>238542</v>
      </c>
      <c r="E29" s="81" t="s">
        <v>105</v>
      </c>
      <c r="F29" s="81" t="s">
        <v>59</v>
      </c>
      <c r="G29" s="81" t="s">
        <v>149</v>
      </c>
      <c r="H29" s="83">
        <v>132859982</v>
      </c>
      <c r="I29" s="84">
        <v>99.239336</v>
      </c>
      <c r="J29" s="83">
        <v>131849364</v>
      </c>
      <c r="K29" s="83">
        <v>97774.26</v>
      </c>
      <c r="L29" s="84">
        <v>99.31490000000001</v>
      </c>
      <c r="M29" s="80">
        <v>44104</v>
      </c>
      <c r="N29" s="83">
        <v>131949758.26</v>
      </c>
      <c r="O29" s="85">
        <v>2620</v>
      </c>
      <c r="P29" s="86">
        <v>0.03056654</v>
      </c>
      <c r="Q29" s="81"/>
      <c r="R29" s="83">
        <v>0</v>
      </c>
      <c r="S29" s="80"/>
      <c r="T29" s="80">
        <v>44182</v>
      </c>
      <c r="U29" s="80">
        <v>44182</v>
      </c>
      <c r="V29" s="81"/>
      <c r="W29" s="81"/>
      <c r="X29" s="81" t="s">
        <v>49</v>
      </c>
      <c r="Y29" s="81" t="s">
        <v>59</v>
      </c>
      <c r="Z29" s="81" t="s">
        <v>50</v>
      </c>
      <c r="AA29" s="81" t="s">
        <v>60</v>
      </c>
      <c r="AB29" s="81" t="s">
        <v>52</v>
      </c>
      <c r="AC29" s="83">
        <v>131849364</v>
      </c>
      <c r="AD29" s="83">
        <v>131949758.26</v>
      </c>
      <c r="AE29" s="81"/>
      <c r="AF29" s="82">
        <v>0.213699</v>
      </c>
      <c r="AH29" s="57">
        <f t="shared" si="0"/>
        <v>10292098957.497366</v>
      </c>
      <c r="AI29" s="57"/>
      <c r="AJ29" s="57"/>
    </row>
    <row r="30" spans="1:36" ht="11.25" customHeight="1">
      <c r="A30" s="80">
        <v>44104</v>
      </c>
      <c r="B30" s="81" t="s">
        <v>47</v>
      </c>
      <c r="C30" s="81" t="s">
        <v>14</v>
      </c>
      <c r="D30" s="82">
        <v>238543</v>
      </c>
      <c r="E30" s="81" t="s">
        <v>106</v>
      </c>
      <c r="F30" s="81" t="s">
        <v>59</v>
      </c>
      <c r="G30" s="81" t="s">
        <v>150</v>
      </c>
      <c r="H30" s="83">
        <v>95000000</v>
      </c>
      <c r="I30" s="84">
        <v>96.48790000000001</v>
      </c>
      <c r="J30" s="83">
        <v>91663505</v>
      </c>
      <c r="K30" s="83">
        <v>55149.4</v>
      </c>
      <c r="L30" s="84">
        <v>96.5531</v>
      </c>
      <c r="M30" s="80">
        <v>44104</v>
      </c>
      <c r="N30" s="83">
        <v>91725445</v>
      </c>
      <c r="O30" s="85">
        <v>6790.6</v>
      </c>
      <c r="P30" s="86">
        <v>0.021248459999999997</v>
      </c>
      <c r="Q30" s="81"/>
      <c r="R30" s="83">
        <v>0</v>
      </c>
      <c r="S30" s="80"/>
      <c r="T30" s="80">
        <v>44462</v>
      </c>
      <c r="U30" s="80">
        <v>44462</v>
      </c>
      <c r="V30" s="81"/>
      <c r="W30" s="81"/>
      <c r="X30" s="81" t="s">
        <v>49</v>
      </c>
      <c r="Y30" s="81" t="s">
        <v>59</v>
      </c>
      <c r="Z30" s="81" t="s">
        <v>50</v>
      </c>
      <c r="AA30" s="81" t="s">
        <v>60</v>
      </c>
      <c r="AB30" s="81" t="s">
        <v>52</v>
      </c>
      <c r="AC30" s="83">
        <v>91663505</v>
      </c>
      <c r="AD30" s="83">
        <v>91725445</v>
      </c>
      <c r="AE30" s="81"/>
      <c r="AF30" s="82">
        <v>0.980822</v>
      </c>
      <c r="AH30" s="57">
        <f t="shared" si="0"/>
        <v>32837712061.763348</v>
      </c>
      <c r="AI30" s="57"/>
      <c r="AJ30" s="57"/>
    </row>
    <row r="31" spans="1:36" ht="11.25" customHeight="1">
      <c r="A31" s="80">
        <v>44104</v>
      </c>
      <c r="B31" s="81" t="s">
        <v>151</v>
      </c>
      <c r="C31" s="81" t="s">
        <v>152</v>
      </c>
      <c r="D31" s="82">
        <v>182836</v>
      </c>
      <c r="E31" s="81" t="s">
        <v>76</v>
      </c>
      <c r="F31" s="81" t="s">
        <v>48</v>
      </c>
      <c r="G31" s="81" t="s">
        <v>153</v>
      </c>
      <c r="H31" s="83">
        <v>300000000</v>
      </c>
      <c r="I31" s="84">
        <v>0</v>
      </c>
      <c r="J31" s="83">
        <v>0</v>
      </c>
      <c r="K31" s="83">
        <v>0</v>
      </c>
      <c r="L31" s="84">
        <v>0</v>
      </c>
      <c r="M31" s="80">
        <v>44104</v>
      </c>
      <c r="N31" s="83">
        <v>0</v>
      </c>
      <c r="O31" s="85">
        <v>0</v>
      </c>
      <c r="P31" s="86">
        <v>0</v>
      </c>
      <c r="Q31" s="81"/>
      <c r="R31" s="83">
        <v>0</v>
      </c>
      <c r="S31" s="80">
        <v>44104</v>
      </c>
      <c r="T31" s="80">
        <v>44196</v>
      </c>
      <c r="U31" s="80">
        <v>44666</v>
      </c>
      <c r="V31" s="81"/>
      <c r="W31" s="81"/>
      <c r="X31" s="81" t="s">
        <v>49</v>
      </c>
      <c r="Y31" s="81" t="s">
        <v>48</v>
      </c>
      <c r="Z31" s="81" t="s">
        <v>50</v>
      </c>
      <c r="AA31" s="81" t="s">
        <v>51</v>
      </c>
      <c r="AB31" s="81" t="s">
        <v>52</v>
      </c>
      <c r="AC31" s="83">
        <v>0</v>
      </c>
      <c r="AD31" s="83">
        <v>0</v>
      </c>
      <c r="AE31" s="81"/>
      <c r="AF31" s="82">
        <v>1.539726</v>
      </c>
      <c r="AH31" s="57">
        <f t="shared" si="0"/>
        <v>0</v>
      </c>
      <c r="AI31" s="57"/>
      <c r="AJ31" s="57"/>
    </row>
    <row r="32" spans="1:36" ht="11.25" customHeight="1">
      <c r="A32" s="80">
        <v>44104</v>
      </c>
      <c r="B32" s="81" t="s">
        <v>151</v>
      </c>
      <c r="C32" s="81" t="s">
        <v>152</v>
      </c>
      <c r="D32" s="82">
        <v>184114</v>
      </c>
      <c r="E32" s="81" t="s">
        <v>75</v>
      </c>
      <c r="F32" s="81" t="s">
        <v>48</v>
      </c>
      <c r="G32" s="81" t="s">
        <v>154</v>
      </c>
      <c r="H32" s="83">
        <v>300000000</v>
      </c>
      <c r="I32" s="84">
        <v>100</v>
      </c>
      <c r="J32" s="83">
        <v>300000000</v>
      </c>
      <c r="K32" s="83">
        <v>0</v>
      </c>
      <c r="L32" s="84">
        <v>100.8049</v>
      </c>
      <c r="M32" s="80">
        <v>44104</v>
      </c>
      <c r="N32" s="83">
        <v>302414700</v>
      </c>
      <c r="O32" s="85">
        <v>2414700</v>
      </c>
      <c r="P32" s="86">
        <v>0.16382460999999998</v>
      </c>
      <c r="Q32" s="81"/>
      <c r="R32" s="83">
        <v>104794.52</v>
      </c>
      <c r="S32" s="80">
        <v>44104</v>
      </c>
      <c r="T32" s="80">
        <v>44135</v>
      </c>
      <c r="U32" s="80">
        <v>44915</v>
      </c>
      <c r="V32" s="81"/>
      <c r="W32" s="81"/>
      <c r="X32" s="81" t="s">
        <v>49</v>
      </c>
      <c r="Y32" s="81" t="s">
        <v>48</v>
      </c>
      <c r="Z32" s="81" t="s">
        <v>50</v>
      </c>
      <c r="AA32" s="81" t="s">
        <v>51</v>
      </c>
      <c r="AB32" s="81" t="s">
        <v>52</v>
      </c>
      <c r="AC32" s="83">
        <v>300000000</v>
      </c>
      <c r="AD32" s="83">
        <v>302414700</v>
      </c>
      <c r="AE32" s="81"/>
      <c r="AF32" s="82">
        <v>2.221918</v>
      </c>
      <c r="AH32" s="57">
        <f t="shared" si="0"/>
        <v>245258342869.02902</v>
      </c>
      <c r="AI32" s="57"/>
      <c r="AJ32" s="57"/>
    </row>
    <row r="33" spans="1:36" ht="11.25" customHeight="1">
      <c r="A33" s="80">
        <v>44104</v>
      </c>
      <c r="B33" s="81" t="s">
        <v>151</v>
      </c>
      <c r="C33" s="81" t="s">
        <v>152</v>
      </c>
      <c r="D33" s="82">
        <v>189973</v>
      </c>
      <c r="E33" s="81" t="s">
        <v>77</v>
      </c>
      <c r="F33" s="81" t="s">
        <v>48</v>
      </c>
      <c r="G33" s="81" t="s">
        <v>155</v>
      </c>
      <c r="H33" s="83">
        <v>100000000</v>
      </c>
      <c r="I33" s="84">
        <v>104.2428</v>
      </c>
      <c r="J33" s="83">
        <v>104242800</v>
      </c>
      <c r="K33" s="83">
        <v>0</v>
      </c>
      <c r="L33" s="84">
        <v>103.7633</v>
      </c>
      <c r="M33" s="80">
        <v>44104</v>
      </c>
      <c r="N33" s="83">
        <v>103763300</v>
      </c>
      <c r="O33" s="85">
        <v>-479500</v>
      </c>
      <c r="P33" s="86">
        <v>0.056210829999999996</v>
      </c>
      <c r="Q33" s="81"/>
      <c r="R33" s="83">
        <v>2325000</v>
      </c>
      <c r="S33" s="80">
        <v>44012</v>
      </c>
      <c r="T33" s="80">
        <v>44196</v>
      </c>
      <c r="U33" s="80">
        <v>46568</v>
      </c>
      <c r="V33" s="81"/>
      <c r="W33" s="81"/>
      <c r="X33" s="81" t="s">
        <v>49</v>
      </c>
      <c r="Y33" s="81" t="s">
        <v>48</v>
      </c>
      <c r="Z33" s="81" t="s">
        <v>50</v>
      </c>
      <c r="AA33" s="81" t="s">
        <v>51</v>
      </c>
      <c r="AB33" s="81" t="s">
        <v>52</v>
      </c>
      <c r="AC33" s="83">
        <v>104242800</v>
      </c>
      <c r="AD33" s="83">
        <v>103763300</v>
      </c>
      <c r="AE33" s="81"/>
      <c r="AF33" s="82">
        <v>6.750685</v>
      </c>
      <c r="AH33" s="57">
        <f t="shared" si="0"/>
        <v>255672773794.0825</v>
      </c>
      <c r="AI33" s="57"/>
      <c r="AJ33" s="57"/>
    </row>
    <row r="34" spans="1:36" ht="11.25" customHeight="1">
      <c r="A34" s="80">
        <v>44104</v>
      </c>
      <c r="B34" s="81" t="s">
        <v>151</v>
      </c>
      <c r="C34" s="81" t="s">
        <v>152</v>
      </c>
      <c r="D34" s="82">
        <v>190083</v>
      </c>
      <c r="E34" s="81" t="s">
        <v>89</v>
      </c>
      <c r="F34" s="81" t="s">
        <v>48</v>
      </c>
      <c r="G34" s="81" t="s">
        <v>156</v>
      </c>
      <c r="H34" s="83">
        <v>48000000</v>
      </c>
      <c r="I34" s="84">
        <v>97.8377</v>
      </c>
      <c r="J34" s="83">
        <v>46962096</v>
      </c>
      <c r="K34" s="83">
        <v>0</v>
      </c>
      <c r="L34" s="84">
        <v>95.20270000000001</v>
      </c>
      <c r="M34" s="80">
        <v>44104</v>
      </c>
      <c r="N34" s="83">
        <v>45697296</v>
      </c>
      <c r="O34" s="85">
        <v>-1264800</v>
      </c>
      <c r="P34" s="86">
        <v>0.024755219999999998</v>
      </c>
      <c r="Q34" s="81"/>
      <c r="R34" s="83">
        <v>2214049.32</v>
      </c>
      <c r="S34" s="80">
        <v>43921</v>
      </c>
      <c r="T34" s="80">
        <v>44286</v>
      </c>
      <c r="U34" s="80">
        <v>46477</v>
      </c>
      <c r="V34" s="81"/>
      <c r="W34" s="81"/>
      <c r="X34" s="81" t="s">
        <v>49</v>
      </c>
      <c r="Y34" s="81" t="s">
        <v>48</v>
      </c>
      <c r="Z34" s="81" t="s">
        <v>50</v>
      </c>
      <c r="AA34" s="81" t="s">
        <v>51</v>
      </c>
      <c r="AB34" s="81" t="s">
        <v>52</v>
      </c>
      <c r="AC34" s="83">
        <v>46962096</v>
      </c>
      <c r="AD34" s="83">
        <v>45697296</v>
      </c>
      <c r="AE34" s="81"/>
      <c r="AF34" s="82">
        <v>6.50137</v>
      </c>
      <c r="AH34" s="57">
        <f t="shared" si="0"/>
        <v>108439685692.86478</v>
      </c>
      <c r="AI34" s="57"/>
      <c r="AJ34" s="57"/>
    </row>
    <row r="35" spans="1:36" ht="11.25" customHeight="1">
      <c r="A35" s="80">
        <v>44104</v>
      </c>
      <c r="B35" s="81" t="s">
        <v>151</v>
      </c>
      <c r="C35" s="81" t="s">
        <v>152</v>
      </c>
      <c r="D35" s="82">
        <v>190084</v>
      </c>
      <c r="E35" s="81" t="s">
        <v>90</v>
      </c>
      <c r="F35" s="81" t="s">
        <v>48</v>
      </c>
      <c r="G35" s="81" t="s">
        <v>157</v>
      </c>
      <c r="H35" s="83">
        <v>48000000</v>
      </c>
      <c r="I35" s="84">
        <v>97.81450000000001</v>
      </c>
      <c r="J35" s="83">
        <v>46950960</v>
      </c>
      <c r="K35" s="83">
        <v>0</v>
      </c>
      <c r="L35" s="84">
        <v>95.71090000000001</v>
      </c>
      <c r="M35" s="80">
        <v>44104</v>
      </c>
      <c r="N35" s="83">
        <v>45941232</v>
      </c>
      <c r="O35" s="85">
        <v>-1009728</v>
      </c>
      <c r="P35" s="86">
        <v>0.024887359999999997</v>
      </c>
      <c r="Q35" s="81"/>
      <c r="R35" s="83">
        <v>3300000</v>
      </c>
      <c r="S35" s="80">
        <v>43830</v>
      </c>
      <c r="T35" s="80">
        <v>44196</v>
      </c>
      <c r="U35" s="80">
        <v>46387</v>
      </c>
      <c r="V35" s="81"/>
      <c r="W35" s="81"/>
      <c r="X35" s="81" t="s">
        <v>49</v>
      </c>
      <c r="Y35" s="81" t="s">
        <v>48</v>
      </c>
      <c r="Z35" s="81" t="s">
        <v>50</v>
      </c>
      <c r="AA35" s="81" t="s">
        <v>51</v>
      </c>
      <c r="AB35" s="81" t="s">
        <v>52</v>
      </c>
      <c r="AC35" s="83">
        <v>46950960</v>
      </c>
      <c r="AD35" s="83">
        <v>45941232</v>
      </c>
      <c r="AE35" s="81"/>
      <c r="AF35" s="82">
        <v>6.254795</v>
      </c>
      <c r="AH35" s="57">
        <f t="shared" si="0"/>
        <v>104883840695.71559</v>
      </c>
      <c r="AI35" s="57"/>
      <c r="AJ35" s="57"/>
    </row>
    <row r="36" spans="1:36" ht="11.25" customHeight="1">
      <c r="A36" s="80">
        <v>44104</v>
      </c>
      <c r="B36" s="81" t="s">
        <v>151</v>
      </c>
      <c r="C36" s="81" t="s">
        <v>152</v>
      </c>
      <c r="D36" s="82">
        <v>196962</v>
      </c>
      <c r="E36" s="81" t="s">
        <v>82</v>
      </c>
      <c r="F36" s="81" t="s">
        <v>48</v>
      </c>
      <c r="G36" s="81" t="s">
        <v>118</v>
      </c>
      <c r="H36" s="83">
        <v>600000000</v>
      </c>
      <c r="I36" s="84">
        <v>100</v>
      </c>
      <c r="J36" s="83">
        <v>600000000</v>
      </c>
      <c r="K36" s="83">
        <v>0</v>
      </c>
      <c r="L36" s="84">
        <v>99.2707</v>
      </c>
      <c r="M36" s="80">
        <v>44104</v>
      </c>
      <c r="N36" s="83">
        <v>595624200</v>
      </c>
      <c r="O36" s="85">
        <v>-4375800</v>
      </c>
      <c r="P36" s="86">
        <v>0.32266257</v>
      </c>
      <c r="Q36" s="81"/>
      <c r="R36" s="83">
        <v>158196.72</v>
      </c>
      <c r="S36" s="80">
        <v>44104</v>
      </c>
      <c r="T36" s="80">
        <v>44135</v>
      </c>
      <c r="U36" s="80">
        <v>45142</v>
      </c>
      <c r="V36" s="81"/>
      <c r="W36" s="81"/>
      <c r="X36" s="81" t="s">
        <v>49</v>
      </c>
      <c r="Y36" s="81" t="s">
        <v>48</v>
      </c>
      <c r="Z36" s="81" t="s">
        <v>50</v>
      </c>
      <c r="AA36" s="81" t="s">
        <v>51</v>
      </c>
      <c r="AB36" s="81" t="s">
        <v>52</v>
      </c>
      <c r="AC36" s="83">
        <v>600000000</v>
      </c>
      <c r="AD36" s="83">
        <v>595624200</v>
      </c>
      <c r="AE36" s="81"/>
      <c r="AF36" s="82">
        <v>2.843836</v>
      </c>
      <c r="AH36" s="57">
        <f t="shared" si="0"/>
        <v>618258002987.3881</v>
      </c>
      <c r="AI36" s="57"/>
      <c r="AJ36" s="57"/>
    </row>
    <row r="37" spans="1:36" ht="11.25" customHeight="1">
      <c r="A37" s="80">
        <v>44104</v>
      </c>
      <c r="B37" s="81" t="s">
        <v>151</v>
      </c>
      <c r="C37" s="81" t="s">
        <v>152</v>
      </c>
      <c r="D37" s="82">
        <v>227581</v>
      </c>
      <c r="E37" s="81" t="s">
        <v>96</v>
      </c>
      <c r="F37" s="81" t="s">
        <v>48</v>
      </c>
      <c r="G37" s="81" t="s">
        <v>120</v>
      </c>
      <c r="H37" s="83">
        <v>350000000</v>
      </c>
      <c r="I37" s="84">
        <v>99.8</v>
      </c>
      <c r="J37" s="83">
        <v>349300000</v>
      </c>
      <c r="K37" s="83">
        <v>0</v>
      </c>
      <c r="L37" s="84">
        <v>103.3996</v>
      </c>
      <c r="M37" s="80">
        <v>44104</v>
      </c>
      <c r="N37" s="83">
        <v>361898600</v>
      </c>
      <c r="O37" s="85">
        <v>12598600</v>
      </c>
      <c r="P37" s="86">
        <v>0.19604834000000002</v>
      </c>
      <c r="Q37" s="81"/>
      <c r="R37" s="83">
        <v>16489794.52</v>
      </c>
      <c r="S37" s="80">
        <v>43894</v>
      </c>
      <c r="T37" s="80">
        <v>44259</v>
      </c>
      <c r="U37" s="80">
        <v>45306</v>
      </c>
      <c r="V37" s="81"/>
      <c r="W37" s="81"/>
      <c r="X37" s="81" t="s">
        <v>49</v>
      </c>
      <c r="Y37" s="81" t="s">
        <v>48</v>
      </c>
      <c r="Z37" s="81" t="s">
        <v>50</v>
      </c>
      <c r="AA37" s="81" t="s">
        <v>51</v>
      </c>
      <c r="AB37" s="81" t="s">
        <v>52</v>
      </c>
      <c r="AC37" s="83">
        <v>349300000</v>
      </c>
      <c r="AD37" s="83">
        <v>361898600</v>
      </c>
      <c r="AE37" s="81"/>
      <c r="AF37" s="82">
        <v>3.293151</v>
      </c>
      <c r="AH37" s="57">
        <f t="shared" si="0"/>
        <v>435002158818.339</v>
      </c>
      <c r="AI37" s="57"/>
      <c r="AJ37" s="57"/>
    </row>
    <row r="38" spans="1:36" ht="11.25" customHeight="1">
      <c r="A38" s="80">
        <v>44104</v>
      </c>
      <c r="B38" s="81" t="s">
        <v>151</v>
      </c>
      <c r="C38" s="81" t="s">
        <v>152</v>
      </c>
      <c r="D38" s="82">
        <v>236545</v>
      </c>
      <c r="E38" s="81" t="s">
        <v>158</v>
      </c>
      <c r="F38" s="81" t="s">
        <v>57</v>
      </c>
      <c r="G38" s="81" t="s">
        <v>159</v>
      </c>
      <c r="H38" s="83">
        <v>6000000</v>
      </c>
      <c r="I38" s="84">
        <v>100</v>
      </c>
      <c r="J38" s="83">
        <v>6000000</v>
      </c>
      <c r="K38" s="83">
        <v>0</v>
      </c>
      <c r="L38" s="84">
        <v>100</v>
      </c>
      <c r="M38" s="80">
        <v>44104</v>
      </c>
      <c r="N38" s="83">
        <v>6000000</v>
      </c>
      <c r="O38" s="85">
        <v>0</v>
      </c>
      <c r="P38" s="86">
        <v>0.0032503299999999996</v>
      </c>
      <c r="Q38" s="81"/>
      <c r="R38" s="83">
        <v>31849.32</v>
      </c>
      <c r="S38" s="80">
        <v>44074</v>
      </c>
      <c r="T38" s="80">
        <v>44165</v>
      </c>
      <c r="U38" s="80">
        <v>44165</v>
      </c>
      <c r="V38" s="81"/>
      <c r="W38" s="81"/>
      <c r="X38" s="81" t="s">
        <v>49</v>
      </c>
      <c r="Y38" s="81" t="s">
        <v>57</v>
      </c>
      <c r="Z38" s="81" t="s">
        <v>50</v>
      </c>
      <c r="AA38" s="81" t="s">
        <v>58</v>
      </c>
      <c r="AB38" s="81" t="s">
        <v>52</v>
      </c>
      <c r="AC38" s="83">
        <v>6000000</v>
      </c>
      <c r="AD38" s="83">
        <v>6000000</v>
      </c>
      <c r="AE38" s="81"/>
      <c r="AF38" s="82">
        <v>0.167123</v>
      </c>
      <c r="AH38" s="57">
        <f t="shared" si="0"/>
        <v>365999370</v>
      </c>
      <c r="AI38" s="57"/>
      <c r="AJ38" s="57"/>
    </row>
    <row r="39" spans="1:36" ht="11.25" customHeight="1">
      <c r="A39" s="80">
        <v>44104</v>
      </c>
      <c r="B39" s="81" t="s">
        <v>151</v>
      </c>
      <c r="C39" s="81" t="s">
        <v>152</v>
      </c>
      <c r="D39" s="82">
        <v>238537</v>
      </c>
      <c r="E39" s="81" t="s">
        <v>139</v>
      </c>
      <c r="F39" s="81" t="s">
        <v>57</v>
      </c>
      <c r="G39" s="81" t="s">
        <v>140</v>
      </c>
      <c r="H39" s="83">
        <v>674000</v>
      </c>
      <c r="I39" s="84">
        <v>100</v>
      </c>
      <c r="J39" s="83">
        <v>674000</v>
      </c>
      <c r="K39" s="83">
        <v>0</v>
      </c>
      <c r="L39" s="84">
        <v>100</v>
      </c>
      <c r="M39" s="80">
        <v>44104</v>
      </c>
      <c r="N39" s="83">
        <v>674000</v>
      </c>
      <c r="O39" s="85">
        <v>0</v>
      </c>
      <c r="P39" s="86">
        <v>0.00036512</v>
      </c>
      <c r="Q39" s="81"/>
      <c r="R39" s="83">
        <v>498.58</v>
      </c>
      <c r="S39" s="80">
        <v>44099</v>
      </c>
      <c r="T39" s="80">
        <v>44190</v>
      </c>
      <c r="U39" s="80">
        <v>44190</v>
      </c>
      <c r="V39" s="81"/>
      <c r="W39" s="81"/>
      <c r="X39" s="81" t="s">
        <v>49</v>
      </c>
      <c r="Y39" s="81" t="s">
        <v>57</v>
      </c>
      <c r="Z39" s="81" t="s">
        <v>50</v>
      </c>
      <c r="AA39" s="81" t="s">
        <v>58</v>
      </c>
      <c r="AB39" s="81" t="s">
        <v>52</v>
      </c>
      <c r="AC39" s="83">
        <v>674000</v>
      </c>
      <c r="AD39" s="83">
        <v>674000</v>
      </c>
      <c r="AE39" s="81"/>
      <c r="AF39" s="82">
        <v>0.235616</v>
      </c>
      <c r="AH39" s="57">
        <f t="shared" si="0"/>
        <v>57963892.16</v>
      </c>
      <c r="AI39" s="57"/>
      <c r="AJ39" s="57"/>
    </row>
    <row r="40" spans="1:36" ht="11.25" customHeight="1">
      <c r="A40" s="80">
        <v>44104</v>
      </c>
      <c r="B40" s="81" t="s">
        <v>151</v>
      </c>
      <c r="C40" s="81" t="s">
        <v>152</v>
      </c>
      <c r="D40" s="82">
        <v>238538</v>
      </c>
      <c r="E40" s="81" t="s">
        <v>141</v>
      </c>
      <c r="F40" s="81" t="s">
        <v>57</v>
      </c>
      <c r="G40" s="81" t="s">
        <v>142</v>
      </c>
      <c r="H40" s="83">
        <v>175000000</v>
      </c>
      <c r="I40" s="84">
        <v>100</v>
      </c>
      <c r="J40" s="83">
        <v>175000000</v>
      </c>
      <c r="K40" s="83">
        <v>0</v>
      </c>
      <c r="L40" s="84">
        <v>100</v>
      </c>
      <c r="M40" s="80">
        <v>44104</v>
      </c>
      <c r="N40" s="83">
        <v>175000000</v>
      </c>
      <c r="O40" s="85">
        <v>0</v>
      </c>
      <c r="P40" s="86">
        <v>0.09480129999999999</v>
      </c>
      <c r="Q40" s="81"/>
      <c r="R40" s="83">
        <v>40273.97</v>
      </c>
      <c r="S40" s="80">
        <v>44102</v>
      </c>
      <c r="T40" s="80">
        <v>44109</v>
      </c>
      <c r="U40" s="80">
        <v>44109</v>
      </c>
      <c r="V40" s="81"/>
      <c r="W40" s="81"/>
      <c r="X40" s="81" t="s">
        <v>49</v>
      </c>
      <c r="Y40" s="81" t="s">
        <v>57</v>
      </c>
      <c r="Z40" s="81" t="s">
        <v>50</v>
      </c>
      <c r="AA40" s="81" t="s">
        <v>58</v>
      </c>
      <c r="AB40" s="81" t="s">
        <v>52</v>
      </c>
      <c r="AC40" s="83">
        <v>175000000</v>
      </c>
      <c r="AD40" s="83">
        <v>175000000</v>
      </c>
      <c r="AE40" s="81"/>
      <c r="AF40" s="82">
        <v>0.013699</v>
      </c>
      <c r="AH40" s="57">
        <f t="shared" si="0"/>
        <v>875023624.9999999</v>
      </c>
      <c r="AI40" s="57"/>
      <c r="AJ40" s="57"/>
    </row>
    <row r="41" spans="1:36" ht="11.25" customHeight="1">
      <c r="A41" s="80">
        <v>44104</v>
      </c>
      <c r="B41" s="81" t="s">
        <v>151</v>
      </c>
      <c r="C41" s="81" t="s">
        <v>152</v>
      </c>
      <c r="D41" s="82">
        <v>238539</v>
      </c>
      <c r="E41" s="81" t="s">
        <v>143</v>
      </c>
      <c r="F41" s="81" t="s">
        <v>57</v>
      </c>
      <c r="G41" s="81" t="s">
        <v>144</v>
      </c>
      <c r="H41" s="83">
        <v>3930000</v>
      </c>
      <c r="I41" s="84">
        <v>100</v>
      </c>
      <c r="J41" s="83">
        <v>3930000</v>
      </c>
      <c r="K41" s="83">
        <v>0</v>
      </c>
      <c r="L41" s="84">
        <v>100</v>
      </c>
      <c r="M41" s="80">
        <v>44104</v>
      </c>
      <c r="N41" s="83">
        <v>3930000</v>
      </c>
      <c r="O41" s="85">
        <v>0</v>
      </c>
      <c r="P41" s="86">
        <v>0.00212897</v>
      </c>
      <c r="Q41" s="81"/>
      <c r="R41" s="83">
        <v>936.74</v>
      </c>
      <c r="S41" s="80">
        <v>44102</v>
      </c>
      <c r="T41" s="80">
        <v>44109</v>
      </c>
      <c r="U41" s="80">
        <v>44109</v>
      </c>
      <c r="V41" s="81"/>
      <c r="W41" s="81"/>
      <c r="X41" s="81" t="s">
        <v>49</v>
      </c>
      <c r="Y41" s="81" t="s">
        <v>57</v>
      </c>
      <c r="Z41" s="81" t="s">
        <v>50</v>
      </c>
      <c r="AA41" s="81" t="s">
        <v>58</v>
      </c>
      <c r="AB41" s="81" t="s">
        <v>52</v>
      </c>
      <c r="AC41" s="83">
        <v>3930000</v>
      </c>
      <c r="AD41" s="83">
        <v>3930000</v>
      </c>
      <c r="AE41" s="81"/>
      <c r="AF41" s="82">
        <v>0.013699</v>
      </c>
      <c r="AH41" s="57">
        <f t="shared" si="0"/>
        <v>19650530.549999997</v>
      </c>
      <c r="AI41" s="57"/>
      <c r="AJ41" s="57"/>
    </row>
    <row r="42" spans="1:36" ht="11.25" customHeight="1">
      <c r="A42" s="80">
        <v>44104</v>
      </c>
      <c r="B42" s="81" t="s">
        <v>151</v>
      </c>
      <c r="C42" s="81" t="s">
        <v>152</v>
      </c>
      <c r="D42" s="82">
        <v>238541</v>
      </c>
      <c r="E42" s="81" t="s">
        <v>147</v>
      </c>
      <c r="F42" s="81" t="s">
        <v>57</v>
      </c>
      <c r="G42" s="81" t="s">
        <v>148</v>
      </c>
      <c r="H42" s="83">
        <v>174100000</v>
      </c>
      <c r="I42" s="84">
        <v>100</v>
      </c>
      <c r="J42" s="83">
        <v>174100000</v>
      </c>
      <c r="K42" s="83">
        <v>0</v>
      </c>
      <c r="L42" s="84">
        <v>100</v>
      </c>
      <c r="M42" s="80">
        <v>44104</v>
      </c>
      <c r="N42" s="83">
        <v>174100000</v>
      </c>
      <c r="O42" s="85">
        <v>0</v>
      </c>
      <c r="P42" s="86">
        <v>0.09431374999999999</v>
      </c>
      <c r="Q42" s="81"/>
      <c r="R42" s="83">
        <v>35773.97</v>
      </c>
      <c r="S42" s="80">
        <v>44103</v>
      </c>
      <c r="T42" s="80">
        <v>44194</v>
      </c>
      <c r="U42" s="80">
        <v>44194</v>
      </c>
      <c r="V42" s="81"/>
      <c r="W42" s="81"/>
      <c r="X42" s="81" t="s">
        <v>49</v>
      </c>
      <c r="Y42" s="81" t="s">
        <v>57</v>
      </c>
      <c r="Z42" s="81" t="s">
        <v>50</v>
      </c>
      <c r="AA42" s="81" t="s">
        <v>58</v>
      </c>
      <c r="AB42" s="81" t="s">
        <v>52</v>
      </c>
      <c r="AC42" s="83">
        <v>174100000</v>
      </c>
      <c r="AD42" s="83">
        <v>174100000</v>
      </c>
      <c r="AE42" s="81"/>
      <c r="AF42" s="82">
        <v>0.246575</v>
      </c>
      <c r="AH42" s="57">
        <f t="shared" si="0"/>
        <v>15668978237.5</v>
      </c>
      <c r="AI42" s="57"/>
      <c r="AJ42" s="57"/>
    </row>
    <row r="43" spans="1:36" ht="11.25" customHeight="1">
      <c r="A43" s="80">
        <v>44104</v>
      </c>
      <c r="B43" s="81" t="s">
        <v>151</v>
      </c>
      <c r="C43" s="81" t="s">
        <v>152</v>
      </c>
      <c r="D43" s="82">
        <v>238542</v>
      </c>
      <c r="E43" s="81" t="s">
        <v>105</v>
      </c>
      <c r="F43" s="81" t="s">
        <v>59</v>
      </c>
      <c r="G43" s="81" t="s">
        <v>149</v>
      </c>
      <c r="H43" s="83">
        <v>8020018</v>
      </c>
      <c r="I43" s="84">
        <v>99.32951</v>
      </c>
      <c r="J43" s="83">
        <v>7966244.6</v>
      </c>
      <c r="K43" s="83">
        <v>0</v>
      </c>
      <c r="L43" s="84">
        <v>99.31490000000001</v>
      </c>
      <c r="M43" s="80">
        <v>44104</v>
      </c>
      <c r="N43" s="83">
        <v>7965072.86</v>
      </c>
      <c r="O43" s="85">
        <v>-1171.74</v>
      </c>
      <c r="P43" s="86">
        <v>0.00431485</v>
      </c>
      <c r="Q43" s="81"/>
      <c r="R43" s="83">
        <v>0</v>
      </c>
      <c r="S43" s="80"/>
      <c r="T43" s="80">
        <v>44182</v>
      </c>
      <c r="U43" s="80">
        <v>44182</v>
      </c>
      <c r="V43" s="81"/>
      <c r="W43" s="81"/>
      <c r="X43" s="81" t="s">
        <v>49</v>
      </c>
      <c r="Y43" s="81" t="s">
        <v>59</v>
      </c>
      <c r="Z43" s="81" t="s">
        <v>50</v>
      </c>
      <c r="AA43" s="81" t="s">
        <v>60</v>
      </c>
      <c r="AB43" s="81" t="s">
        <v>52</v>
      </c>
      <c r="AC43" s="83">
        <v>7966244.6</v>
      </c>
      <c r="AD43" s="83">
        <v>7965072.86</v>
      </c>
      <c r="AE43" s="81"/>
      <c r="AF43" s="82">
        <v>0.213699</v>
      </c>
      <c r="AH43" s="57">
        <f t="shared" si="0"/>
        <v>621276758.3648361</v>
      </c>
      <c r="AI43" s="57"/>
      <c r="AJ43" s="57"/>
    </row>
    <row r="44" spans="1:36" ht="11.25" customHeight="1">
      <c r="A44" s="51"/>
      <c r="H44" s="52"/>
      <c r="I44" s="52"/>
      <c r="J44" s="52"/>
      <c r="K44" s="52"/>
      <c r="L44" s="52"/>
      <c r="M44" s="51"/>
      <c r="N44" s="53"/>
      <c r="O44" s="53"/>
      <c r="P44" s="54"/>
      <c r="R44" s="52"/>
      <c r="S44" s="51"/>
      <c r="T44" s="51"/>
      <c r="U44" s="51"/>
      <c r="AC44" s="52"/>
      <c r="AD44" s="52"/>
      <c r="AH44" s="57">
        <f t="shared" si="0"/>
        <v>0</v>
      </c>
      <c r="AI44" s="57"/>
      <c r="AJ44" s="57"/>
    </row>
    <row r="45" spans="1:36" ht="11.25" customHeight="1">
      <c r="A45" s="51"/>
      <c r="H45" s="52"/>
      <c r="I45" s="52"/>
      <c r="J45" s="52"/>
      <c r="K45" s="52"/>
      <c r="L45" s="52"/>
      <c r="M45" s="51"/>
      <c r="N45" s="53"/>
      <c r="O45" s="53"/>
      <c r="P45" s="54"/>
      <c r="R45" s="52"/>
      <c r="S45" s="51"/>
      <c r="T45" s="51"/>
      <c r="U45" s="51"/>
      <c r="AC45" s="52"/>
      <c r="AD45" s="52"/>
      <c r="AH45" s="57">
        <f t="shared" si="0"/>
        <v>0</v>
      </c>
      <c r="AI45" s="57"/>
      <c r="AJ45" s="57"/>
    </row>
    <row r="46" spans="1:36" ht="11.25" customHeight="1">
      <c r="A46" s="51"/>
      <c r="H46" s="52"/>
      <c r="I46" s="52"/>
      <c r="J46" s="52"/>
      <c r="K46" s="52"/>
      <c r="L46" s="52"/>
      <c r="M46" s="51"/>
      <c r="N46" s="53"/>
      <c r="O46" s="53"/>
      <c r="P46" s="54"/>
      <c r="R46" s="52"/>
      <c r="S46" s="51"/>
      <c r="T46" s="51"/>
      <c r="U46" s="51"/>
      <c r="AC46" s="52"/>
      <c r="AD46" s="52"/>
      <c r="AH46" s="57">
        <f t="shared" si="0"/>
        <v>0</v>
      </c>
      <c r="AI46" s="57"/>
      <c r="AJ46" s="57"/>
    </row>
    <row r="47" spans="1:36" ht="11.25" customHeight="1">
      <c r="A47" s="51"/>
      <c r="H47" s="52"/>
      <c r="I47" s="52"/>
      <c r="J47" s="52"/>
      <c r="K47" s="52"/>
      <c r="L47" s="52"/>
      <c r="M47" s="51"/>
      <c r="N47" s="53"/>
      <c r="O47" s="53"/>
      <c r="P47" s="54"/>
      <c r="R47" s="52"/>
      <c r="S47" s="51"/>
      <c r="T47" s="51"/>
      <c r="U47" s="51"/>
      <c r="AC47" s="52"/>
      <c r="AD47" s="52"/>
      <c r="AH47" s="57">
        <f t="shared" si="0"/>
        <v>0</v>
      </c>
      <c r="AI47" s="57"/>
      <c r="AJ47" s="57"/>
    </row>
    <row r="48" spans="1:36" ht="11.25" customHeight="1">
      <c r="A48" s="51"/>
      <c r="H48" s="52"/>
      <c r="I48" s="52"/>
      <c r="J48" s="52"/>
      <c r="K48" s="52"/>
      <c r="L48" s="52"/>
      <c r="M48" s="51"/>
      <c r="N48" s="53"/>
      <c r="O48" s="53"/>
      <c r="P48" s="54"/>
      <c r="R48" s="52"/>
      <c r="S48" s="51"/>
      <c r="T48" s="51"/>
      <c r="U48" s="51"/>
      <c r="AC48" s="52"/>
      <c r="AD48" s="52"/>
      <c r="AH48" s="57">
        <f t="shared" si="0"/>
        <v>0</v>
      </c>
      <c r="AI48" s="57"/>
      <c r="AJ48" s="57"/>
    </row>
    <row r="49" spans="1:36" ht="11.25" customHeight="1">
      <c r="A49" s="51"/>
      <c r="H49" s="52"/>
      <c r="I49" s="52"/>
      <c r="J49" s="52"/>
      <c r="K49" s="52"/>
      <c r="L49" s="52"/>
      <c r="M49" s="51"/>
      <c r="N49" s="53"/>
      <c r="O49" s="53"/>
      <c r="P49" s="54"/>
      <c r="R49" s="52"/>
      <c r="S49" s="51"/>
      <c r="T49" s="51"/>
      <c r="U49" s="51"/>
      <c r="AC49" s="52"/>
      <c r="AD49" s="52"/>
      <c r="AH49" s="57">
        <f t="shared" si="0"/>
        <v>0</v>
      </c>
      <c r="AI49" s="57"/>
      <c r="AJ49" s="57"/>
    </row>
    <row r="50" spans="1:36" ht="11.25" customHeight="1">
      <c r="A50" s="51"/>
      <c r="H50" s="52"/>
      <c r="I50" s="52"/>
      <c r="J50" s="52"/>
      <c r="K50" s="52"/>
      <c r="L50" s="52"/>
      <c r="M50" s="51"/>
      <c r="N50" s="53"/>
      <c r="O50" s="53"/>
      <c r="P50" s="54"/>
      <c r="R50" s="52"/>
      <c r="S50" s="51"/>
      <c r="T50" s="51"/>
      <c r="U50" s="51"/>
      <c r="AC50" s="52"/>
      <c r="AD50" s="52"/>
      <c r="AH50" s="57">
        <f t="shared" si="0"/>
        <v>0</v>
      </c>
      <c r="AI50" s="57"/>
      <c r="AJ50" s="57"/>
    </row>
    <row r="51" spans="1:36" ht="11.25" customHeight="1">
      <c r="A51" s="51"/>
      <c r="H51" s="52"/>
      <c r="I51" s="52"/>
      <c r="J51" s="52"/>
      <c r="K51" s="52"/>
      <c r="L51" s="52"/>
      <c r="M51" s="51"/>
      <c r="N51" s="53"/>
      <c r="O51" s="53"/>
      <c r="P51" s="54"/>
      <c r="R51" s="52"/>
      <c r="S51" s="51"/>
      <c r="T51" s="51"/>
      <c r="U51" s="51"/>
      <c r="AC51" s="52"/>
      <c r="AD51" s="52"/>
      <c r="AH51" s="57">
        <f t="shared" si="0"/>
        <v>0</v>
      </c>
      <c r="AI51" s="57"/>
      <c r="AJ51" s="57"/>
    </row>
    <row r="52" spans="1:36" ht="11.25" customHeight="1">
      <c r="A52" s="51"/>
      <c r="H52" s="52"/>
      <c r="I52" s="52"/>
      <c r="J52" s="52"/>
      <c r="K52" s="52"/>
      <c r="L52" s="52"/>
      <c r="M52" s="51"/>
      <c r="N52" s="53"/>
      <c r="O52" s="53"/>
      <c r="P52" s="54"/>
      <c r="R52" s="52"/>
      <c r="S52" s="51"/>
      <c r="T52" s="51"/>
      <c r="U52" s="51"/>
      <c r="AC52" s="52"/>
      <c r="AD52" s="52"/>
      <c r="AH52" s="57">
        <f t="shared" si="0"/>
        <v>0</v>
      </c>
      <c r="AI52" s="57"/>
      <c r="AJ52" s="57"/>
    </row>
    <row r="53" spans="1:36" ht="11.25" customHeight="1">
      <c r="A53" s="51"/>
      <c r="H53" s="52"/>
      <c r="I53" s="52"/>
      <c r="J53" s="52"/>
      <c r="K53" s="52"/>
      <c r="L53" s="52"/>
      <c r="M53" s="51"/>
      <c r="N53" s="53"/>
      <c r="O53" s="53"/>
      <c r="P53" s="54"/>
      <c r="R53" s="52"/>
      <c r="S53" s="51"/>
      <c r="T53" s="51"/>
      <c r="U53" s="51"/>
      <c r="AC53" s="52"/>
      <c r="AD53" s="52"/>
      <c r="AH53" s="57">
        <f t="shared" si="0"/>
        <v>0</v>
      </c>
      <c r="AI53" s="57"/>
      <c r="AJ53" s="57"/>
    </row>
    <row r="54" spans="1:36" ht="11.25" customHeight="1">
      <c r="A54" s="51"/>
      <c r="H54" s="52"/>
      <c r="I54" s="52"/>
      <c r="J54" s="52"/>
      <c r="K54" s="52"/>
      <c r="L54" s="52"/>
      <c r="M54" s="51"/>
      <c r="N54" s="53"/>
      <c r="O54" s="53"/>
      <c r="P54" s="54"/>
      <c r="R54" s="52"/>
      <c r="S54" s="51"/>
      <c r="T54" s="51"/>
      <c r="U54" s="51"/>
      <c r="AC54" s="52"/>
      <c r="AD54" s="52"/>
      <c r="AH54" s="57">
        <f t="shared" si="0"/>
        <v>0</v>
      </c>
      <c r="AI54" s="57"/>
      <c r="AJ54" s="57"/>
    </row>
    <row r="55" spans="1:36" ht="11.25" customHeight="1">
      <c r="A55" s="51"/>
      <c r="H55" s="52"/>
      <c r="I55" s="52"/>
      <c r="J55" s="52"/>
      <c r="K55" s="52"/>
      <c r="L55" s="52"/>
      <c r="M55" s="51"/>
      <c r="N55" s="53"/>
      <c r="O55" s="53"/>
      <c r="P55" s="54"/>
      <c r="R55" s="52"/>
      <c r="S55" s="51"/>
      <c r="T55" s="51"/>
      <c r="U55" s="51"/>
      <c r="AC55" s="52"/>
      <c r="AD55" s="52"/>
      <c r="AH55" s="57">
        <f t="shared" si="0"/>
        <v>0</v>
      </c>
      <c r="AI55" s="57"/>
      <c r="AJ55" s="57"/>
    </row>
    <row r="56" spans="1:36" ht="11.25" customHeight="1">
      <c r="A56" s="51"/>
      <c r="H56" s="52"/>
      <c r="I56" s="52"/>
      <c r="J56" s="52"/>
      <c r="K56" s="52"/>
      <c r="L56" s="52"/>
      <c r="M56" s="51"/>
      <c r="N56" s="53"/>
      <c r="O56" s="53"/>
      <c r="P56" s="54"/>
      <c r="R56" s="52"/>
      <c r="S56" s="51"/>
      <c r="T56" s="51"/>
      <c r="U56" s="51"/>
      <c r="AC56" s="52"/>
      <c r="AD56" s="52"/>
      <c r="AH56" s="57">
        <f t="shared" si="0"/>
        <v>0</v>
      </c>
      <c r="AI56" s="57"/>
      <c r="AJ56" s="57"/>
    </row>
    <row r="57" spans="1:36" ht="11.25" customHeight="1">
      <c r="A57" s="51"/>
      <c r="H57" s="52"/>
      <c r="I57" s="52"/>
      <c r="J57" s="52"/>
      <c r="K57" s="52"/>
      <c r="L57" s="52"/>
      <c r="M57" s="51"/>
      <c r="N57" s="53"/>
      <c r="O57" s="53"/>
      <c r="P57" s="54"/>
      <c r="R57" s="52"/>
      <c r="S57" s="51"/>
      <c r="T57" s="51"/>
      <c r="U57" s="51"/>
      <c r="AC57" s="52"/>
      <c r="AD57" s="52"/>
      <c r="AH57" s="57">
        <f t="shared" si="0"/>
        <v>0</v>
      </c>
      <c r="AI57" s="57"/>
      <c r="AJ57" s="57"/>
    </row>
    <row r="58" spans="1:36" ht="11.25" customHeight="1">
      <c r="A58" s="51"/>
      <c r="H58" s="52"/>
      <c r="I58" s="52"/>
      <c r="J58" s="52"/>
      <c r="K58" s="52"/>
      <c r="L58" s="52"/>
      <c r="M58" s="51"/>
      <c r="N58" s="53"/>
      <c r="O58" s="53"/>
      <c r="P58" s="54"/>
      <c r="R58" s="52"/>
      <c r="S58" s="51"/>
      <c r="T58" s="51"/>
      <c r="U58" s="51"/>
      <c r="AC58" s="52"/>
      <c r="AD58" s="52"/>
      <c r="AH58" s="57">
        <f t="shared" si="0"/>
        <v>0</v>
      </c>
      <c r="AI58" s="57"/>
      <c r="AJ58" s="57"/>
    </row>
    <row r="59" spans="1:36" ht="11.25" customHeight="1">
      <c r="A59" s="51"/>
      <c r="H59" s="52"/>
      <c r="I59" s="52"/>
      <c r="J59" s="52"/>
      <c r="K59" s="52"/>
      <c r="L59" s="52"/>
      <c r="M59" s="51"/>
      <c r="N59" s="53"/>
      <c r="O59" s="53"/>
      <c r="P59" s="54"/>
      <c r="R59" s="52"/>
      <c r="S59" s="51"/>
      <c r="T59" s="51"/>
      <c r="U59" s="51"/>
      <c r="AC59" s="52"/>
      <c r="AD59" s="52"/>
      <c r="AH59" s="57">
        <f t="shared" si="0"/>
        <v>0</v>
      </c>
      <c r="AI59" s="57"/>
      <c r="AJ59" s="57"/>
    </row>
    <row r="60" spans="1:36" ht="11.25" customHeight="1">
      <c r="A60" s="51"/>
      <c r="H60" s="52"/>
      <c r="I60" s="52"/>
      <c r="J60" s="52"/>
      <c r="K60" s="52"/>
      <c r="L60" s="52"/>
      <c r="M60" s="51"/>
      <c r="N60" s="53"/>
      <c r="O60" s="53"/>
      <c r="P60" s="54"/>
      <c r="R60" s="52"/>
      <c r="S60" s="51"/>
      <c r="T60" s="51"/>
      <c r="U60" s="51"/>
      <c r="AC60" s="52"/>
      <c r="AD60" s="52"/>
      <c r="AH60" s="57">
        <f t="shared" si="0"/>
        <v>0</v>
      </c>
      <c r="AI60" s="57"/>
      <c r="AJ60" s="57"/>
    </row>
    <row r="61" spans="1:36" ht="11.25" customHeight="1">
      <c r="A61" s="51"/>
      <c r="H61" s="52"/>
      <c r="I61" s="52"/>
      <c r="J61" s="52"/>
      <c r="K61" s="52"/>
      <c r="L61" s="52"/>
      <c r="M61" s="51"/>
      <c r="N61" s="53"/>
      <c r="O61" s="53"/>
      <c r="P61" s="54"/>
      <c r="R61" s="52"/>
      <c r="S61" s="51"/>
      <c r="T61" s="51"/>
      <c r="U61" s="51"/>
      <c r="AC61" s="52"/>
      <c r="AD61" s="52"/>
      <c r="AH61" s="57">
        <f t="shared" si="0"/>
        <v>0</v>
      </c>
      <c r="AI61" s="57"/>
      <c r="AJ61" s="57"/>
    </row>
    <row r="62" spans="1:36" ht="11.25" customHeight="1">
      <c r="A62" s="51"/>
      <c r="H62" s="52"/>
      <c r="I62" s="52"/>
      <c r="J62" s="52"/>
      <c r="K62" s="52"/>
      <c r="L62" s="52"/>
      <c r="M62" s="51"/>
      <c r="N62" s="53"/>
      <c r="O62" s="53"/>
      <c r="P62" s="54"/>
      <c r="R62" s="52"/>
      <c r="S62" s="51"/>
      <c r="T62" s="51"/>
      <c r="U62" s="51"/>
      <c r="AC62" s="52"/>
      <c r="AD62" s="52"/>
      <c r="AH62" s="57">
        <f t="shared" si="0"/>
        <v>0</v>
      </c>
      <c r="AI62" s="57"/>
      <c r="AJ62" s="57"/>
    </row>
    <row r="63" spans="1:36" ht="11.25" customHeight="1">
      <c r="A63" s="51"/>
      <c r="H63" s="52"/>
      <c r="I63" s="52"/>
      <c r="J63" s="52"/>
      <c r="K63" s="52"/>
      <c r="L63" s="52"/>
      <c r="M63" s="51"/>
      <c r="N63" s="53"/>
      <c r="O63" s="53"/>
      <c r="P63" s="54"/>
      <c r="R63" s="52"/>
      <c r="S63" s="51"/>
      <c r="T63" s="51"/>
      <c r="U63" s="51"/>
      <c r="AC63" s="52"/>
      <c r="AD63" s="52"/>
      <c r="AH63" s="57">
        <f t="shared" si="0"/>
        <v>0</v>
      </c>
      <c r="AI63" s="57"/>
      <c r="AJ63" s="57"/>
    </row>
    <row r="64" spans="1:36" ht="11.25" customHeight="1">
      <c r="A64" s="51"/>
      <c r="H64" s="52"/>
      <c r="I64" s="52"/>
      <c r="J64" s="52"/>
      <c r="K64" s="52"/>
      <c r="L64" s="52"/>
      <c r="M64" s="51"/>
      <c r="N64" s="53"/>
      <c r="O64" s="53"/>
      <c r="P64" s="54"/>
      <c r="R64" s="52"/>
      <c r="S64" s="51"/>
      <c r="T64" s="51"/>
      <c r="U64" s="51"/>
      <c r="AC64" s="52"/>
      <c r="AD64" s="52"/>
      <c r="AH64" s="57">
        <f t="shared" si="0"/>
        <v>0</v>
      </c>
      <c r="AI64" s="57"/>
      <c r="AJ64" s="57"/>
    </row>
    <row r="65" spans="1:36" ht="11.25" customHeight="1">
      <c r="A65" s="51"/>
      <c r="H65" s="52"/>
      <c r="I65" s="52"/>
      <c r="J65" s="52"/>
      <c r="K65" s="52"/>
      <c r="L65" s="52"/>
      <c r="M65" s="51"/>
      <c r="N65" s="53"/>
      <c r="O65" s="53"/>
      <c r="P65" s="54"/>
      <c r="R65" s="52"/>
      <c r="S65" s="51"/>
      <c r="T65" s="51"/>
      <c r="U65" s="51"/>
      <c r="AC65" s="52"/>
      <c r="AD65" s="52"/>
      <c r="AH65" s="57">
        <f t="shared" si="0"/>
        <v>0</v>
      </c>
      <c r="AI65" s="57"/>
      <c r="AJ65" s="57"/>
    </row>
    <row r="66" spans="1:36" ht="11.25" customHeight="1">
      <c r="A66" s="51"/>
      <c r="H66" s="52"/>
      <c r="I66" s="52"/>
      <c r="J66" s="52"/>
      <c r="K66" s="52"/>
      <c r="L66" s="52"/>
      <c r="M66" s="51"/>
      <c r="N66" s="53"/>
      <c r="O66" s="53"/>
      <c r="P66" s="54"/>
      <c r="R66" s="52"/>
      <c r="S66" s="51"/>
      <c r="T66" s="51"/>
      <c r="U66" s="51"/>
      <c r="AC66" s="52"/>
      <c r="AD66" s="52"/>
      <c r="AH66" s="57">
        <f t="shared" si="0"/>
        <v>0</v>
      </c>
      <c r="AI66" s="57"/>
      <c r="AJ66" s="57"/>
    </row>
    <row r="67" spans="1:36" ht="11.25" customHeight="1">
      <c r="A67" s="51"/>
      <c r="H67" s="52"/>
      <c r="I67" s="52"/>
      <c r="J67" s="52"/>
      <c r="K67" s="52"/>
      <c r="L67" s="52"/>
      <c r="M67" s="51"/>
      <c r="N67" s="53"/>
      <c r="O67" s="53"/>
      <c r="P67" s="54"/>
      <c r="R67" s="52"/>
      <c r="S67" s="51"/>
      <c r="T67" s="51"/>
      <c r="U67" s="51"/>
      <c r="AC67" s="52"/>
      <c r="AD67" s="52"/>
      <c r="AH67" s="57">
        <f t="shared" si="0"/>
        <v>0</v>
      </c>
      <c r="AI67" s="57"/>
      <c r="AJ67" s="57"/>
    </row>
    <row r="68" spans="1:36" ht="11.25" customHeight="1">
      <c r="A68" s="51"/>
      <c r="H68" s="52"/>
      <c r="I68" s="52"/>
      <c r="J68" s="52"/>
      <c r="K68" s="52"/>
      <c r="L68" s="52"/>
      <c r="M68" s="51"/>
      <c r="N68" s="53"/>
      <c r="O68" s="53"/>
      <c r="P68" s="54"/>
      <c r="R68" s="52"/>
      <c r="S68" s="51"/>
      <c r="T68" s="51"/>
      <c r="U68" s="51"/>
      <c r="AC68" s="52"/>
      <c r="AD68" s="52"/>
      <c r="AH68" s="57">
        <f t="shared" si="0"/>
        <v>0</v>
      </c>
      <c r="AI68" s="57"/>
      <c r="AJ68" s="57"/>
    </row>
    <row r="69" spans="1:36" ht="11.25" customHeight="1">
      <c r="A69" s="51"/>
      <c r="H69" s="52"/>
      <c r="I69" s="52"/>
      <c r="J69" s="52"/>
      <c r="K69" s="52"/>
      <c r="L69" s="52"/>
      <c r="M69" s="51"/>
      <c r="N69" s="53"/>
      <c r="O69" s="53"/>
      <c r="P69" s="54"/>
      <c r="R69" s="52"/>
      <c r="S69" s="51"/>
      <c r="T69" s="51"/>
      <c r="U69" s="51"/>
      <c r="AC69" s="52"/>
      <c r="AD69" s="52"/>
      <c r="AH69" s="57">
        <f aca="true" t="shared" si="1" ref="AH69:AH77">+AD69*(AF69*365)</f>
        <v>0</v>
      </c>
      <c r="AI69" s="57"/>
      <c r="AJ69" s="57"/>
    </row>
    <row r="70" spans="1:36" ht="11.25" customHeight="1">
      <c r="A70" s="51"/>
      <c r="H70" s="52"/>
      <c r="I70" s="52"/>
      <c r="J70" s="52"/>
      <c r="K70" s="52"/>
      <c r="L70" s="52"/>
      <c r="M70" s="51"/>
      <c r="N70" s="53"/>
      <c r="O70" s="53"/>
      <c r="P70" s="54"/>
      <c r="R70" s="52"/>
      <c r="S70" s="51"/>
      <c r="T70" s="51"/>
      <c r="U70" s="51"/>
      <c r="AC70" s="52"/>
      <c r="AD70" s="52"/>
      <c r="AH70" s="57">
        <f t="shared" si="1"/>
        <v>0</v>
      </c>
      <c r="AI70" s="57"/>
      <c r="AJ70" s="57"/>
    </row>
    <row r="71" spans="1:36" ht="11.25" customHeight="1">
      <c r="A71" s="51"/>
      <c r="H71" s="52"/>
      <c r="I71" s="52"/>
      <c r="J71" s="52"/>
      <c r="K71" s="52"/>
      <c r="L71" s="52"/>
      <c r="M71" s="51"/>
      <c r="N71" s="53"/>
      <c r="O71" s="53"/>
      <c r="P71" s="54"/>
      <c r="R71" s="52"/>
      <c r="S71" s="51"/>
      <c r="T71" s="51"/>
      <c r="U71" s="51"/>
      <c r="AC71" s="52"/>
      <c r="AD71" s="52"/>
      <c r="AH71" s="57">
        <f t="shared" si="1"/>
        <v>0</v>
      </c>
      <c r="AI71" s="57"/>
      <c r="AJ71" s="57"/>
    </row>
    <row r="72" spans="1:36" ht="11.25" customHeight="1">
      <c r="A72" s="51"/>
      <c r="H72" s="52"/>
      <c r="I72" s="52"/>
      <c r="J72" s="52"/>
      <c r="K72" s="52"/>
      <c r="L72" s="52"/>
      <c r="M72" s="51"/>
      <c r="N72" s="53"/>
      <c r="O72" s="53"/>
      <c r="P72" s="54"/>
      <c r="R72" s="52"/>
      <c r="S72" s="51"/>
      <c r="T72" s="51"/>
      <c r="U72" s="51"/>
      <c r="AC72" s="52"/>
      <c r="AD72" s="52"/>
      <c r="AH72" s="57">
        <f t="shared" si="1"/>
        <v>0</v>
      </c>
      <c r="AI72" s="57"/>
      <c r="AJ72" s="57"/>
    </row>
    <row r="73" spans="1:36" ht="11.25" customHeight="1">
      <c r="A73" s="51"/>
      <c r="H73" s="52"/>
      <c r="I73" s="52"/>
      <c r="J73" s="52"/>
      <c r="K73" s="52"/>
      <c r="L73" s="52"/>
      <c r="M73" s="51"/>
      <c r="N73" s="53"/>
      <c r="O73" s="53"/>
      <c r="P73" s="54"/>
      <c r="R73" s="52"/>
      <c r="S73" s="51"/>
      <c r="T73" s="51"/>
      <c r="U73" s="51"/>
      <c r="AC73" s="52"/>
      <c r="AD73" s="52"/>
      <c r="AH73" s="57">
        <f t="shared" si="1"/>
        <v>0</v>
      </c>
      <c r="AI73" s="57"/>
      <c r="AJ73" s="57"/>
    </row>
    <row r="74" spans="1:36" ht="11.25" customHeight="1">
      <c r="A74" s="51"/>
      <c r="H74" s="52"/>
      <c r="I74" s="52"/>
      <c r="J74" s="52"/>
      <c r="K74" s="52"/>
      <c r="L74" s="52"/>
      <c r="M74" s="51"/>
      <c r="N74" s="53"/>
      <c r="O74" s="53"/>
      <c r="P74" s="54"/>
      <c r="R74" s="52"/>
      <c r="S74" s="51"/>
      <c r="T74" s="51"/>
      <c r="U74" s="51"/>
      <c r="AC74" s="52"/>
      <c r="AD74" s="52"/>
      <c r="AH74" s="57">
        <f t="shared" si="1"/>
        <v>0</v>
      </c>
      <c r="AI74" s="57"/>
      <c r="AJ74" s="57"/>
    </row>
    <row r="75" spans="1:36" ht="11.25" customHeight="1">
      <c r="A75" s="51"/>
      <c r="H75" s="52"/>
      <c r="I75" s="52"/>
      <c r="J75" s="52"/>
      <c r="K75" s="52"/>
      <c r="L75" s="52"/>
      <c r="M75" s="51"/>
      <c r="N75" s="53"/>
      <c r="O75" s="53"/>
      <c r="P75" s="54"/>
      <c r="R75" s="52"/>
      <c r="S75" s="51"/>
      <c r="T75" s="51"/>
      <c r="U75" s="51"/>
      <c r="AC75" s="52"/>
      <c r="AD75" s="52"/>
      <c r="AH75" s="57">
        <f t="shared" si="1"/>
        <v>0</v>
      </c>
      <c r="AI75" s="57"/>
      <c r="AJ75" s="57"/>
    </row>
    <row r="76" spans="1:36" ht="11.25" customHeight="1">
      <c r="A76" s="51"/>
      <c r="H76" s="52"/>
      <c r="I76" s="52"/>
      <c r="J76" s="52"/>
      <c r="K76" s="52"/>
      <c r="L76" s="52"/>
      <c r="M76" s="51"/>
      <c r="N76" s="53"/>
      <c r="O76" s="53"/>
      <c r="P76" s="54"/>
      <c r="R76" s="52"/>
      <c r="S76" s="51"/>
      <c r="T76" s="51"/>
      <c r="U76" s="51"/>
      <c r="AC76" s="52"/>
      <c r="AD76" s="52"/>
      <c r="AH76" s="57">
        <f t="shared" si="1"/>
        <v>0</v>
      </c>
      <c r="AI76" s="57"/>
      <c r="AJ76" s="57"/>
    </row>
    <row r="77" spans="1:36" ht="11.25" customHeight="1">
      <c r="A77" s="51"/>
      <c r="H77" s="52"/>
      <c r="I77" s="52"/>
      <c r="J77" s="52"/>
      <c r="K77" s="52"/>
      <c r="L77" s="52"/>
      <c r="M77" s="51"/>
      <c r="N77" s="53"/>
      <c r="O77" s="53"/>
      <c r="P77" s="54"/>
      <c r="R77" s="52"/>
      <c r="S77" s="51"/>
      <c r="T77" s="51"/>
      <c r="U77" s="51"/>
      <c r="AC77" s="52"/>
      <c r="AD77" s="52"/>
      <c r="AH77" s="57">
        <f t="shared" si="1"/>
        <v>0</v>
      </c>
      <c r="AI77" s="57"/>
      <c r="AJ77" s="57"/>
    </row>
    <row r="78" spans="1:36" ht="11.25" customHeight="1">
      <c r="A78" s="51"/>
      <c r="H78" s="52"/>
      <c r="I78" s="52"/>
      <c r="J78" s="52"/>
      <c r="K78" s="52"/>
      <c r="L78" s="52"/>
      <c r="M78" s="51"/>
      <c r="N78" s="53"/>
      <c r="O78" s="53"/>
      <c r="P78" s="54"/>
      <c r="R78" s="52"/>
      <c r="S78" s="51"/>
      <c r="T78" s="51"/>
      <c r="U78" s="51"/>
      <c r="AC78" s="52"/>
      <c r="AD78" s="52"/>
      <c r="AH78" s="57"/>
      <c r="AI78" s="57"/>
      <c r="AJ78" s="57"/>
    </row>
    <row r="79" spans="1:36" ht="11.25" customHeight="1">
      <c r="A79" s="51"/>
      <c r="H79" s="52"/>
      <c r="I79" s="52"/>
      <c r="J79" s="52"/>
      <c r="K79" s="52"/>
      <c r="L79" s="52"/>
      <c r="M79" s="51"/>
      <c r="N79" s="53"/>
      <c r="O79" s="53"/>
      <c r="P79" s="54"/>
      <c r="R79" s="52"/>
      <c r="S79" s="51"/>
      <c r="T79" s="51"/>
      <c r="U79" s="51"/>
      <c r="AC79" s="52"/>
      <c r="AD79" s="52"/>
      <c r="AH79" s="57"/>
      <c r="AI79" s="57"/>
      <c r="AJ79" s="57"/>
    </row>
    <row r="80" spans="1:36" ht="11.25" customHeight="1">
      <c r="A80" s="51"/>
      <c r="H80" s="52"/>
      <c r="I80" s="52"/>
      <c r="J80" s="52"/>
      <c r="K80" s="52"/>
      <c r="L80" s="52"/>
      <c r="M80" s="51"/>
      <c r="N80" s="53"/>
      <c r="O80" s="53"/>
      <c r="P80" s="54"/>
      <c r="R80" s="52"/>
      <c r="S80" s="51"/>
      <c r="T80" s="51"/>
      <c r="U80" s="51"/>
      <c r="AC80" s="52"/>
      <c r="AD80" s="52"/>
      <c r="AH80" s="57"/>
      <c r="AI80" s="57"/>
      <c r="AJ80" s="57"/>
    </row>
    <row r="81" spans="1:36" ht="11.25" customHeight="1">
      <c r="A81" s="51"/>
      <c r="H81" s="52"/>
      <c r="I81" s="52"/>
      <c r="J81" s="52"/>
      <c r="K81" s="52"/>
      <c r="L81" s="52"/>
      <c r="M81" s="51"/>
      <c r="N81" s="53"/>
      <c r="O81" s="53"/>
      <c r="P81" s="54"/>
      <c r="R81" s="52"/>
      <c r="S81" s="51"/>
      <c r="T81" s="51"/>
      <c r="U81" s="51"/>
      <c r="AC81" s="52"/>
      <c r="AD81" s="52"/>
      <c r="AH81" s="57"/>
      <c r="AI81" s="57"/>
      <c r="AJ81" s="57"/>
    </row>
    <row r="82" spans="1:36" ht="11.25" customHeight="1">
      <c r="A82" s="51"/>
      <c r="H82" s="52"/>
      <c r="I82" s="52"/>
      <c r="J82" s="52"/>
      <c r="K82" s="52"/>
      <c r="L82" s="52"/>
      <c r="M82" s="51"/>
      <c r="N82" s="53"/>
      <c r="O82" s="53"/>
      <c r="P82" s="54"/>
      <c r="R82" s="52"/>
      <c r="S82" s="51"/>
      <c r="T82" s="51"/>
      <c r="U82" s="51"/>
      <c r="AC82" s="52"/>
      <c r="AD82" s="52"/>
      <c r="AH82" s="57"/>
      <c r="AI82" s="57"/>
      <c r="AJ82" s="57"/>
    </row>
    <row r="83" spans="1:36" ht="11.25" customHeight="1">
      <c r="A83" s="51"/>
      <c r="H83" s="52"/>
      <c r="I83" s="52"/>
      <c r="J83" s="52"/>
      <c r="K83" s="52"/>
      <c r="L83" s="52"/>
      <c r="M83" s="51"/>
      <c r="N83" s="53"/>
      <c r="O83" s="53"/>
      <c r="P83" s="54"/>
      <c r="R83" s="52"/>
      <c r="S83" s="51"/>
      <c r="T83" s="51"/>
      <c r="U83" s="51"/>
      <c r="AC83" s="52"/>
      <c r="AD83" s="52"/>
      <c r="AH83" s="57"/>
      <c r="AI83" s="57"/>
      <c r="AJ83" s="57"/>
    </row>
    <row r="84" spans="1:36" ht="11.25" customHeight="1">
      <c r="A84" s="51"/>
      <c r="H84" s="52"/>
      <c r="I84" s="52"/>
      <c r="J84" s="52"/>
      <c r="K84" s="52"/>
      <c r="L84" s="52"/>
      <c r="M84" s="51"/>
      <c r="N84" s="53"/>
      <c r="O84" s="53"/>
      <c r="P84" s="54"/>
      <c r="R84" s="52"/>
      <c r="S84" s="51"/>
      <c r="T84" s="51"/>
      <c r="U84" s="51"/>
      <c r="AC84" s="52"/>
      <c r="AD84" s="52"/>
      <c r="AH84" s="57"/>
      <c r="AI84" s="57"/>
      <c r="AJ84" s="57"/>
    </row>
    <row r="85" spans="1:36" ht="11.25" customHeight="1">
      <c r="A85" s="51"/>
      <c r="H85" s="52"/>
      <c r="I85" s="52"/>
      <c r="J85" s="52"/>
      <c r="K85" s="52"/>
      <c r="L85" s="52"/>
      <c r="M85" s="51"/>
      <c r="N85" s="53"/>
      <c r="O85" s="53"/>
      <c r="P85" s="54"/>
      <c r="R85" s="52"/>
      <c r="S85" s="51"/>
      <c r="T85" s="51"/>
      <c r="U85" s="51"/>
      <c r="AC85" s="52"/>
      <c r="AD85" s="52"/>
      <c r="AH85" s="57"/>
      <c r="AI85" s="57"/>
      <c r="AJ85" s="57"/>
    </row>
    <row r="86" spans="1:36" ht="11.25" customHeight="1">
      <c r="A86" s="51"/>
      <c r="H86" s="52"/>
      <c r="I86" s="52"/>
      <c r="J86" s="52"/>
      <c r="K86" s="52"/>
      <c r="L86" s="52"/>
      <c r="M86" s="51"/>
      <c r="N86" s="53"/>
      <c r="O86" s="53"/>
      <c r="P86" s="54"/>
      <c r="R86" s="52"/>
      <c r="S86" s="51"/>
      <c r="T86" s="51"/>
      <c r="U86" s="51"/>
      <c r="AC86" s="52"/>
      <c r="AD86" s="52"/>
      <c r="AH86" s="57"/>
      <c r="AI86" s="57"/>
      <c r="AJ86" s="57"/>
    </row>
    <row r="87" spans="1:36" ht="11.25" customHeight="1">
      <c r="A87" s="51"/>
      <c r="H87" s="52"/>
      <c r="I87" s="52"/>
      <c r="J87" s="52"/>
      <c r="K87" s="52"/>
      <c r="L87" s="52"/>
      <c r="M87" s="51"/>
      <c r="N87" s="53"/>
      <c r="O87" s="53"/>
      <c r="P87" s="54"/>
      <c r="R87" s="52"/>
      <c r="S87" s="51"/>
      <c r="T87" s="51"/>
      <c r="U87" s="51"/>
      <c r="AC87" s="52"/>
      <c r="AD87" s="52"/>
      <c r="AH87" s="57"/>
      <c r="AI87" s="57"/>
      <c r="AJ87" s="57"/>
    </row>
    <row r="88" spans="1:36" ht="11.25" customHeight="1">
      <c r="A88" s="51"/>
      <c r="H88" s="52"/>
      <c r="I88" s="52"/>
      <c r="J88" s="52"/>
      <c r="K88" s="52"/>
      <c r="L88" s="52"/>
      <c r="M88" s="51"/>
      <c r="N88" s="53"/>
      <c r="O88" s="53"/>
      <c r="P88" s="54"/>
      <c r="R88" s="52"/>
      <c r="S88" s="51"/>
      <c r="T88" s="51"/>
      <c r="U88" s="51"/>
      <c r="AC88" s="52"/>
      <c r="AD88" s="52"/>
      <c r="AH88" s="57"/>
      <c r="AI88" s="57"/>
      <c r="AJ88" s="57"/>
    </row>
    <row r="89" spans="1:36" ht="11.25" customHeight="1">
      <c r="A89" s="51"/>
      <c r="H89" s="52"/>
      <c r="I89" s="52"/>
      <c r="J89" s="52"/>
      <c r="K89" s="52"/>
      <c r="L89" s="52"/>
      <c r="M89" s="51"/>
      <c r="N89" s="53"/>
      <c r="O89" s="53"/>
      <c r="P89" s="54"/>
      <c r="R89" s="52"/>
      <c r="S89" s="51"/>
      <c r="T89" s="51"/>
      <c r="U89" s="51"/>
      <c r="AC89" s="52"/>
      <c r="AD89" s="52"/>
      <c r="AH89" s="57"/>
      <c r="AI89" s="57"/>
      <c r="AJ89" s="57"/>
    </row>
    <row r="91" spans="14:35" ht="11.25">
      <c r="N91" s="57"/>
      <c r="AD91" s="57">
        <f>SUM(AD4:AD90)</f>
        <v>6073012054.12</v>
      </c>
      <c r="AH91" s="57">
        <f>SUM(AH4:AH90)</f>
        <v>5048667609594.372</v>
      </c>
      <c r="AI91" s="57"/>
    </row>
    <row r="92" spans="14:35" ht="11.25">
      <c r="N92" s="57"/>
      <c r="AD92" s="57"/>
      <c r="AE92" s="62"/>
      <c r="AH92" s="58">
        <f>+AH91/AD91</f>
        <v>831.3284354786188</v>
      </c>
      <c r="AI92" s="57"/>
    </row>
    <row r="93" spans="30:31" ht="11.25">
      <c r="AD93" s="57"/>
      <c r="AE93" s="63"/>
    </row>
    <row r="94" spans="30:31" ht="11.25">
      <c r="AD94" s="57"/>
      <c r="AE94" s="63"/>
    </row>
    <row r="96" ht="11.25">
      <c r="AE96" s="57"/>
    </row>
    <row r="97" ht="11.25">
      <c r="AE97" s="57"/>
    </row>
    <row r="99" spans="30:31" ht="11.25">
      <c r="AD99" s="57"/>
      <c r="AE99" s="62"/>
    </row>
    <row r="100" spans="30:31" ht="11.25">
      <c r="AD100" s="57"/>
      <c r="AE100" s="62"/>
    </row>
    <row r="101" spans="30:33" ht="11.25">
      <c r="AD101" s="57"/>
      <c r="AE101" s="54"/>
      <c r="AF101" s="57"/>
      <c r="AG101" s="62"/>
    </row>
    <row r="102" spans="30:33" ht="11.25">
      <c r="AD102" s="57"/>
      <c r="AE102" s="62"/>
      <c r="AF102" s="57"/>
      <c r="AG102" s="62"/>
    </row>
    <row r="103" spans="30:33" ht="11.25">
      <c r="AD103" s="57"/>
      <c r="AE103" s="62"/>
      <c r="AF103" s="57"/>
      <c r="AG103" s="6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Citigroup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mw43991</dc:creator>
  <cp:keywords/>
  <dc:description/>
  <cp:lastModifiedBy>Ab</cp:lastModifiedBy>
  <cp:lastPrinted>2020-10-09T11:31:36Z</cp:lastPrinted>
  <dcterms:created xsi:type="dcterms:W3CDTF">2013-04-08T06:40:09Z</dcterms:created>
  <dcterms:modified xsi:type="dcterms:W3CDTF">2020-10-09T11:50:10Z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9|CITI-No PII-Confidential|{00000000-0000-0000-0000-000000000000}</vt:lpwstr>
  </property>
</Properties>
</file>