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1" l="1"/>
  <c r="F42" i="1"/>
  <c r="F43" i="1" s="1"/>
  <c r="F40" i="1"/>
  <c r="E40" i="1"/>
  <c r="F36" i="1"/>
  <c r="E36" i="1"/>
  <c r="F34" i="1"/>
  <c r="F33" i="1"/>
  <c r="F32" i="1"/>
  <c r="E29" i="1"/>
  <c r="F27" i="1"/>
  <c r="F26" i="1"/>
  <c r="F25" i="1"/>
  <c r="F24" i="1"/>
  <c r="F23" i="1"/>
  <c r="F22" i="1"/>
  <c r="F29" i="1" s="1"/>
  <c r="E18" i="1"/>
  <c r="E46" i="1" s="1"/>
  <c r="F16" i="1"/>
  <c r="F18" i="1" s="1"/>
  <c r="F15" i="1"/>
  <c r="F14" i="1"/>
  <c r="E11" i="1"/>
  <c r="F10" i="1"/>
  <c r="A10" i="1"/>
  <c r="A14" i="1" s="1"/>
  <c r="A15" i="1" s="1"/>
  <c r="A16" i="1" s="1"/>
  <c r="A22" i="1" s="1"/>
  <c r="A23" i="1" s="1"/>
  <c r="A24" i="1" s="1"/>
  <c r="A25" i="1" s="1"/>
  <c r="A26" i="1" s="1"/>
  <c r="A27" i="1" s="1"/>
  <c r="A32" i="1" s="1"/>
  <c r="A33" i="1" s="1"/>
  <c r="A34" i="1" s="1"/>
  <c r="F9" i="1"/>
  <c r="F11" i="1" s="1"/>
  <c r="E47" i="1" l="1"/>
  <c r="F46" i="1"/>
  <c r="F47" i="1" s="1"/>
  <c r="F48" i="1" s="1"/>
</calcChain>
</file>

<file path=xl/sharedStrings.xml><?xml version="1.0" encoding="utf-8"?>
<sst xmlns="http://schemas.openxmlformats.org/spreadsheetml/2006/main" count="87" uniqueCount="68">
  <si>
    <t>IIFCL MF INFRASTRUCTURE DEBT FUND SR - I</t>
  </si>
  <si>
    <t xml:space="preserve">  </t>
  </si>
  <si>
    <t>Portfolio as on November 15, 2020</t>
  </si>
  <si>
    <t>Sr. No.</t>
  </si>
  <si>
    <t>Name of Instrument</t>
  </si>
  <si>
    <t>ISIN</t>
  </si>
  <si>
    <t>Rating / Industry</t>
  </si>
  <si>
    <t>Market value (Rs. In lakhs)</t>
  </si>
  <si>
    <t>% to Net Assets</t>
  </si>
  <si>
    <t>Maturity Date</t>
  </si>
  <si>
    <t>Aggregated Yield %</t>
  </si>
  <si>
    <t>MONEY MARKET INSTRUMENT</t>
  </si>
  <si>
    <t>Commercial Paper</t>
  </si>
  <si>
    <t>Feedback Energy Distribution Company Limited</t>
  </si>
  <si>
    <t>INE384W14025</t>
  </si>
  <si>
    <t>BWR A2+</t>
  </si>
  <si>
    <t>INE384W14033</t>
  </si>
  <si>
    <t>Total</t>
  </si>
  <si>
    <t>Treasury Bill</t>
  </si>
  <si>
    <t>182 DAYS T-BILL 17DEC2020</t>
  </si>
  <si>
    <t>IN002020Y116</t>
  </si>
  <si>
    <t>SOV</t>
  </si>
  <si>
    <t>364 DAY TBILL 17DEC2020</t>
  </si>
  <si>
    <t>IN002019Z396</t>
  </si>
  <si>
    <t>364 DAY TBILL 23SEP2021</t>
  </si>
  <si>
    <t>IN002020Z253</t>
  </si>
  <si>
    <t>BONDS &amp; NCDs</t>
  </si>
  <si>
    <t>Listed / awaiting listing on the stock exchanges</t>
  </si>
  <si>
    <t>NIIF Infrastructure Finance Limted</t>
  </si>
  <si>
    <t>INE246R07418</t>
  </si>
  <si>
    <t>ICRA AAA</t>
  </si>
  <si>
    <t>Green Infra Wind Energy Limited</t>
  </si>
  <si>
    <t>INE477K07018</t>
  </si>
  <si>
    <t>CRISIL AA</t>
  </si>
  <si>
    <t>GMR Warora Energy Limited</t>
  </si>
  <si>
    <t>INE124L07048</t>
  </si>
  <si>
    <t>ICRA D</t>
  </si>
  <si>
    <t>INE124L07055</t>
  </si>
  <si>
    <t>INE124L07063</t>
  </si>
  <si>
    <t>GVR Infra Projects Limited</t>
  </si>
  <si>
    <t>INE427M07019</t>
  </si>
  <si>
    <t>BWR D</t>
  </si>
  <si>
    <t>Unlisted</t>
  </si>
  <si>
    <t>D. P. Jain &amp; Co Infrastructure Private Limited</t>
  </si>
  <si>
    <t>INE111R07026</t>
  </si>
  <si>
    <t xml:space="preserve">BWR A </t>
  </si>
  <si>
    <t>Molagavalli Renewbale Private Limited</t>
  </si>
  <si>
    <t>INE659X07014</t>
  </si>
  <si>
    <t>CARE A+(CE)</t>
  </si>
  <si>
    <t>Narmada Wind Energy Private Limited</t>
  </si>
  <si>
    <t>INE209W07028</t>
  </si>
  <si>
    <t>STATE GOVERNMENT SECURITIES</t>
  </si>
  <si>
    <t>Fixed Deposit</t>
  </si>
  <si>
    <t>Unrated</t>
  </si>
  <si>
    <t>Cash &amp; Cash Equivalents</t>
  </si>
  <si>
    <t>Net Receivable/Payable</t>
  </si>
  <si>
    <t>Grand Total</t>
  </si>
  <si>
    <r>
      <rPr>
        <b/>
        <sz val="9"/>
        <color theme="1"/>
        <rFont val="Calibri"/>
        <family val="2"/>
        <scheme val="minor"/>
      </rPr>
      <t xml:space="preserve">*** Note: IIFCL Mutual Fund (IDF) Series-I: </t>
    </r>
    <r>
      <rPr>
        <sz val="9"/>
        <color theme="1"/>
        <rFont val="Calibri"/>
        <family val="2"/>
        <scheme val="minor"/>
      </rPr>
      <t xml:space="preserve">1. GVR InfraProjects Limited has been declared as NPA in Nov 2017. Accordingly, 100% provision on book value as per SEBI guidelines has been done.                                                                                                                                                                                                                                                                                                                            </t>
    </r>
  </si>
  <si>
    <t>IIFCL Mutual Fund (IDF) Series-I: Deviation in valuation as per AMFI /35P/06/2019-20 circular dated 30th April, 2019 for the purpose of Fair value of portfolio:</t>
  </si>
  <si>
    <t>Name of the Security</t>
  </si>
  <si>
    <t>Rating</t>
  </si>
  <si>
    <t>Valuation as per AMFI Guidelines</t>
  </si>
  <si>
    <t>Value considered in 15 November, 2020</t>
  </si>
  <si>
    <t>Rs. 30 Crores *(At standad hair cut of 50%)</t>
  </si>
  <si>
    <t>Zero</t>
  </si>
  <si>
    <r>
      <rPr>
        <b/>
        <sz val="10"/>
        <rFont val="Arial"/>
        <family val="2"/>
      </rPr>
      <t>JUSTIFICATION  FOR DEVIATION</t>
    </r>
    <r>
      <rPr>
        <sz val="11"/>
        <color theme="1"/>
        <rFont val="Calibri"/>
        <family val="2"/>
        <scheme val="minor"/>
      </rPr>
      <t>: The above investment is NPA since November, 2017 and 100% provision on the book value is already created by IIFCL Mutual Fund (IDF) Seires-I as per SEBI guidelines. Further, there is un-certainity in recovery timelines,costs and recovery amount. Considering the same, the investment is valued at zero instead of Rs. 30 Crores as stated above.</t>
    </r>
  </si>
  <si>
    <r>
      <rPr>
        <b/>
        <sz val="10"/>
        <rFont val="Arial"/>
        <family val="2"/>
      </rPr>
      <t>Impact on NAV due to deviation in Valuation</t>
    </r>
    <r>
      <rPr>
        <sz val="11"/>
        <color theme="1"/>
        <rFont val="Calibri"/>
        <family val="2"/>
        <scheme val="minor"/>
      </rPr>
      <t>: Due to deviation in valuation, the imapct on NAV is NIL in 15 November, 2020 as the security is continued to be valued at Zero since earlier months. However, the NAV per unit  would have been higher by Rs. 100000 (7.05%) if it had been valued at Rs.30 Crores in line with AMFI guidelines.</t>
    </r>
  </si>
  <si>
    <t>*Hair-cut for senior, secured D rated infrastructure asset is 50% as per AMFI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</si>
</sst>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409]dd\-mmm\-yy;@"/>
    <numFmt numFmtId="166" formatCode="_ * #,##0_)_£_ ;_ * \(#,##0\)_£_ ;_ * &quot;-&quot;??_)_£_ ;_ @_ "/>
    <numFmt numFmtId="167" formatCode="dd\-mmm\-yyyy"/>
  </numFmts>
  <fonts count="14" x14ac:knownFonts="1">
    <font>
      <sz val="11"/>
      <color theme="1"/>
      <name val="Calibri"/>
      <family val="2"/>
      <scheme val="minor"/>
    </font>
    <font>
      <sz val="11"/>
      <color theme="1"/>
      <name val="Calibri"/>
      <family val="2"/>
      <scheme val="minor"/>
    </font>
    <font>
      <b/>
      <sz val="14"/>
      <color indexed="9"/>
      <name val="Times New Roman"/>
      <family val="1"/>
    </font>
    <font>
      <b/>
      <sz val="10"/>
      <color indexed="62"/>
      <name val="Times New Roman"/>
      <family val="1"/>
    </font>
    <font>
      <b/>
      <sz val="10"/>
      <name val="Times New Roman"/>
      <family val="1"/>
    </font>
    <font>
      <sz val="10"/>
      <color indexed="62"/>
      <name val="Times New Roman"/>
      <family val="1"/>
    </font>
    <font>
      <sz val="10"/>
      <name val="Times New Roman"/>
      <family val="1"/>
    </font>
    <font>
      <b/>
      <sz val="10"/>
      <color indexed="9"/>
      <name val="Times New Roman"/>
      <family val="1"/>
    </font>
    <font>
      <b/>
      <sz val="10"/>
      <name val="Arial"/>
      <family val="2"/>
    </font>
    <font>
      <b/>
      <sz val="10"/>
      <name val="Trebuchet MS"/>
      <family val="2"/>
    </font>
    <font>
      <b/>
      <sz val="10"/>
      <color indexed="8"/>
      <name val="Arial"/>
      <family val="2"/>
    </font>
    <font>
      <b/>
      <sz val="10"/>
      <color indexed="9"/>
      <name val="Arial"/>
      <family val="2"/>
    </font>
    <font>
      <sz val="9"/>
      <color theme="1"/>
      <name val="Calibri"/>
      <family val="2"/>
      <scheme val="minor"/>
    </font>
    <font>
      <b/>
      <sz val="9"/>
      <color theme="1"/>
      <name val="Calibri"/>
      <family val="2"/>
      <scheme val="minor"/>
    </font>
  </fonts>
  <fills count="4">
    <fill>
      <patternFill patternType="none"/>
    </fill>
    <fill>
      <patternFill patternType="gray125"/>
    </fill>
    <fill>
      <patternFill patternType="solid">
        <fgColor indexed="8"/>
        <bgColor indexed="64"/>
      </patternFill>
    </fill>
    <fill>
      <patternFill patternType="solid">
        <fgColor indexed="2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2">
    <xf numFmtId="0" fontId="0" fillId="0" borderId="0" xfId="0"/>
    <xf numFmtId="15" fontId="0" fillId="0" borderId="0" xfId="0" applyNumberFormat="1"/>
    <xf numFmtId="14" fontId="3" fillId="0" borderId="4" xfId="0" applyNumberFormat="1" applyFont="1" applyFill="1" applyBorder="1" applyAlignment="1">
      <alignment horizontal="center" wrapText="1"/>
    </xf>
    <xf numFmtId="14" fontId="4" fillId="0" borderId="5" xfId="0" applyNumberFormat="1" applyFont="1" applyFill="1" applyBorder="1" applyAlignment="1">
      <alignment horizontal="left" wrapText="1"/>
    </xf>
    <xf numFmtId="165" fontId="3" fillId="0" borderId="5" xfId="0" applyNumberFormat="1" applyFont="1" applyFill="1" applyBorder="1" applyAlignment="1">
      <alignment horizontal="center" wrapText="1"/>
    </xf>
    <xf numFmtId="0" fontId="5" fillId="0" borderId="5" xfId="0" applyFont="1" applyFill="1" applyBorder="1" applyAlignment="1">
      <alignment horizontal="right" wrapText="1"/>
    </xf>
    <xf numFmtId="10" fontId="6" fillId="0" borderId="5" xfId="2" applyNumberFormat="1" applyFont="1" applyFill="1" applyBorder="1" applyAlignment="1">
      <alignment horizontal="right" wrapText="1"/>
    </xf>
    <xf numFmtId="0" fontId="0" fillId="0" borderId="6" xfId="0" applyBorder="1" applyAlignment="1">
      <alignment wrapText="1"/>
    </xf>
    <xf numFmtId="0" fontId="0" fillId="0" borderId="7" xfId="0" applyBorder="1" applyAlignment="1">
      <alignment wrapText="1"/>
    </xf>
    <xf numFmtId="15" fontId="0" fillId="0" borderId="0" xfId="0" applyNumberFormat="1" applyBorder="1"/>
    <xf numFmtId="0" fontId="6" fillId="0" borderId="4" xfId="0" applyFont="1" applyFill="1" applyBorder="1" applyAlignment="1">
      <alignment horizontal="center"/>
    </xf>
    <xf numFmtId="14" fontId="3" fillId="0" borderId="5" xfId="0" applyNumberFormat="1" applyFont="1" applyFill="1" applyBorder="1" applyAlignment="1"/>
    <xf numFmtId="14" fontId="3" fillId="0" borderId="5" xfId="0" applyNumberFormat="1" applyFont="1" applyFill="1" applyBorder="1" applyAlignment="1">
      <alignment horizontal="center"/>
    </xf>
    <xf numFmtId="0" fontId="5" fillId="0" borderId="5" xfId="0" applyFont="1" applyFill="1" applyBorder="1" applyAlignment="1">
      <alignment horizontal="right"/>
    </xf>
    <xf numFmtId="10" fontId="6" fillId="0" borderId="5" xfId="2" applyNumberFormat="1" applyFont="1" applyFill="1" applyBorder="1" applyAlignment="1">
      <alignment horizontal="right"/>
    </xf>
    <xf numFmtId="0" fontId="0" fillId="0" borderId="0" xfId="0" applyBorder="1"/>
    <xf numFmtId="0" fontId="0" fillId="0" borderId="8" xfId="0" applyBorder="1"/>
    <xf numFmtId="0" fontId="7" fillId="2" borderId="4" xfId="0" applyFont="1" applyFill="1" applyBorder="1" applyAlignment="1">
      <alignment horizontal="center" vertical="top" wrapText="1"/>
    </xf>
    <xf numFmtId="166" fontId="7" fillId="2" borderId="5" xfId="1" applyNumberFormat="1" applyFont="1" applyFill="1" applyBorder="1" applyAlignment="1">
      <alignment horizontal="center" vertical="top" wrapText="1"/>
    </xf>
    <xf numFmtId="39" fontId="7" fillId="2" borderId="5" xfId="1" applyNumberFormat="1" applyFont="1" applyFill="1" applyBorder="1" applyAlignment="1">
      <alignment horizontal="center" vertical="top" wrapText="1"/>
    </xf>
    <xf numFmtId="10" fontId="7" fillId="2" borderId="5" xfId="2" applyNumberFormat="1" applyFont="1" applyFill="1" applyBorder="1" applyAlignment="1">
      <alignment horizontal="center" vertical="top" wrapText="1"/>
    </xf>
    <xf numFmtId="167" fontId="7" fillId="2" borderId="5" xfId="1" applyNumberFormat="1" applyFont="1" applyFill="1" applyBorder="1" applyAlignment="1">
      <alignment horizontal="center" vertical="top" wrapText="1"/>
    </xf>
    <xf numFmtId="167" fontId="7" fillId="2" borderId="9" xfId="1" applyNumberFormat="1" applyFont="1" applyFill="1" applyBorder="1" applyAlignment="1">
      <alignment horizontal="center" vertical="top" wrapText="1"/>
    </xf>
    <xf numFmtId="0" fontId="0" fillId="0" borderId="10" xfId="0" applyBorder="1"/>
    <xf numFmtId="39" fontId="0" fillId="0" borderId="0" xfId="0" applyNumberFormat="1" applyBorder="1"/>
    <xf numFmtId="10" fontId="0" fillId="0" borderId="0" xfId="0" applyNumberFormat="1" applyBorder="1"/>
    <xf numFmtId="167" fontId="0" fillId="0" borderId="0" xfId="0" applyNumberFormat="1" applyBorder="1"/>
    <xf numFmtId="167" fontId="0" fillId="0" borderId="9" xfId="0" applyNumberFormat="1" applyBorder="1"/>
    <xf numFmtId="0" fontId="8" fillId="0" borderId="0" xfId="0" applyFont="1" applyBorder="1"/>
    <xf numFmtId="0" fontId="9" fillId="0" borderId="0" xfId="0" applyFont="1" applyFill="1" applyBorder="1"/>
    <xf numFmtId="0" fontId="0" fillId="0" borderId="0" xfId="0" applyFont="1" applyFill="1" applyBorder="1"/>
    <xf numFmtId="39" fontId="0" fillId="0" borderId="0" xfId="0" applyNumberFormat="1" applyFill="1" applyBorder="1"/>
    <xf numFmtId="10" fontId="0" fillId="0" borderId="0" xfId="0" applyNumberFormat="1" applyFont="1" applyFill="1" applyBorder="1"/>
    <xf numFmtId="167" fontId="0" fillId="0" borderId="0" xfId="0" applyNumberFormat="1" applyFill="1" applyBorder="1"/>
    <xf numFmtId="10" fontId="0" fillId="0" borderId="9" xfId="0" applyNumberFormat="1" applyFont="1" applyFill="1" applyBorder="1"/>
    <xf numFmtId="0" fontId="0" fillId="0" borderId="0" xfId="0" applyFont="1" applyBorder="1"/>
    <xf numFmtId="0" fontId="10" fillId="3" borderId="0" xfId="0" applyFont="1" applyFill="1" applyBorder="1"/>
    <xf numFmtId="39" fontId="10" fillId="3" borderId="0" xfId="0" applyNumberFormat="1" applyFont="1" applyFill="1" applyBorder="1"/>
    <xf numFmtId="10" fontId="10" fillId="3" borderId="0" xfId="0" applyNumberFormat="1" applyFont="1" applyFill="1" applyBorder="1"/>
    <xf numFmtId="167" fontId="10" fillId="3" borderId="0" xfId="0" applyNumberFormat="1" applyFont="1" applyFill="1" applyBorder="1"/>
    <xf numFmtId="167" fontId="10" fillId="3" borderId="9" xfId="0" applyNumberFormat="1" applyFont="1" applyFill="1" applyBorder="1"/>
    <xf numFmtId="167" fontId="0" fillId="0" borderId="0" xfId="0" applyNumberFormat="1" applyFont="1" applyFill="1" applyBorder="1"/>
    <xf numFmtId="4" fontId="0" fillId="0" borderId="0" xfId="0" applyNumberFormat="1" applyFont="1"/>
    <xf numFmtId="0" fontId="0" fillId="0" borderId="0" xfId="0" applyFill="1" applyBorder="1"/>
    <xf numFmtId="39" fontId="0" fillId="0" borderId="0" xfId="0" applyNumberFormat="1" applyFont="1" applyFill="1" applyBorder="1"/>
    <xf numFmtId="167" fontId="0" fillId="0" borderId="9" xfId="0" applyNumberFormat="1" applyFont="1" applyFill="1" applyBorder="1"/>
    <xf numFmtId="4" fontId="0" fillId="0" borderId="0" xfId="0" applyNumberFormat="1"/>
    <xf numFmtId="0" fontId="10" fillId="0" borderId="0" xfId="0" applyFont="1" applyBorder="1" applyAlignment="1">
      <alignment horizontal="left" vertical="top"/>
    </xf>
    <xf numFmtId="0" fontId="8" fillId="0" borderId="0" xfId="0" applyFont="1" applyBorder="1" applyAlignment="1">
      <alignment horizontal="left" vertical="top"/>
    </xf>
    <xf numFmtId="10" fontId="0" fillId="0" borderId="0" xfId="0" applyNumberFormat="1"/>
    <xf numFmtId="10" fontId="0" fillId="0" borderId="0" xfId="0" applyNumberFormat="1" applyFont="1" applyFill="1"/>
    <xf numFmtId="9" fontId="0" fillId="0" borderId="0" xfId="0" applyNumberFormat="1"/>
    <xf numFmtId="0" fontId="0" fillId="0" borderId="0" xfId="0" applyFont="1"/>
    <xf numFmtId="9" fontId="0" fillId="0" borderId="0" xfId="0" applyNumberFormat="1" applyFont="1"/>
    <xf numFmtId="0" fontId="0" fillId="0" borderId="10" xfId="0" applyFont="1" applyBorder="1"/>
    <xf numFmtId="0" fontId="0" fillId="0" borderId="9" xfId="0" applyFont="1" applyBorder="1"/>
    <xf numFmtId="0" fontId="0" fillId="0" borderId="0" xfId="0" applyFont="1" applyFill="1"/>
    <xf numFmtId="15" fontId="0" fillId="0" borderId="0" xfId="1" applyNumberFormat="1" applyFont="1"/>
    <xf numFmtId="167" fontId="0" fillId="0" borderId="9" xfId="0" applyNumberFormat="1" applyFill="1" applyBorder="1"/>
    <xf numFmtId="0" fontId="8" fillId="0" borderId="0" xfId="0" applyFont="1" applyFill="1" applyBorder="1"/>
    <xf numFmtId="0" fontId="11" fillId="2" borderId="0" xfId="0" applyFont="1" applyFill="1" applyBorder="1"/>
    <xf numFmtId="4" fontId="11" fillId="2" borderId="0" xfId="0" applyNumberFormat="1" applyFont="1" applyFill="1" applyBorder="1"/>
    <xf numFmtId="10" fontId="11" fillId="2" borderId="0" xfId="0" applyNumberFormat="1" applyFont="1" applyFill="1" applyBorder="1"/>
    <xf numFmtId="167" fontId="11" fillId="2" borderId="0" xfId="0" applyNumberFormat="1" applyFont="1" applyFill="1" applyBorder="1"/>
    <xf numFmtId="167" fontId="11" fillId="2" borderId="9" xfId="0" applyNumberFormat="1" applyFont="1" applyFill="1" applyBorder="1"/>
    <xf numFmtId="0" fontId="0" fillId="0" borderId="9" xfId="0" applyBorder="1"/>
    <xf numFmtId="0" fontId="8" fillId="0" borderId="5" xfId="0" applyFont="1" applyBorder="1" applyAlignment="1">
      <alignment vertical="center"/>
    </xf>
    <xf numFmtId="39" fontId="8" fillId="0" borderId="5" xfId="0" applyNumberFormat="1" applyFont="1" applyBorder="1" applyAlignment="1">
      <alignment vertical="center" wrapText="1"/>
    </xf>
    <xf numFmtId="0" fontId="8" fillId="0" borderId="5" xfId="0" applyFont="1" applyBorder="1" applyAlignment="1">
      <alignment vertical="center" wrapText="1"/>
    </xf>
    <xf numFmtId="0" fontId="0" fillId="0" borderId="14" xfId="0" applyBorder="1"/>
    <xf numFmtId="0" fontId="0" fillId="0" borderId="16" xfId="0" applyBorder="1"/>
    <xf numFmtId="0" fontId="0" fillId="0" borderId="5" xfId="0" applyFont="1" applyBorder="1"/>
    <xf numFmtId="0" fontId="0" fillId="0" borderId="5" xfId="0" applyFont="1" applyFill="1" applyBorder="1"/>
    <xf numFmtId="0" fontId="0" fillId="0" borderId="5" xfId="0" applyBorder="1"/>
    <xf numFmtId="39" fontId="0" fillId="0" borderId="5" xfId="0" applyNumberFormat="1" applyBorder="1" applyAlignment="1">
      <alignment wrapText="1"/>
    </xf>
    <xf numFmtId="0" fontId="0" fillId="0" borderId="17" xfId="0" applyBorder="1"/>
    <xf numFmtId="0" fontId="0" fillId="0" borderId="18" xfId="0" applyBorder="1"/>
    <xf numFmtId="0" fontId="8" fillId="0" borderId="19" xfId="0" applyFont="1" applyBorder="1"/>
    <xf numFmtId="0" fontId="0" fillId="0" borderId="19" xfId="0" applyBorder="1"/>
    <xf numFmtId="0" fontId="0" fillId="0" borderId="20" xfId="0" applyBorder="1"/>
    <xf numFmtId="0" fontId="0" fillId="0" borderId="21" xfId="0" applyBorder="1"/>
    <xf numFmtId="0" fontId="8" fillId="0" borderId="0" xfId="0" applyFont="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3" xfId="0" applyFont="1" applyBorder="1" applyAlignment="1">
      <alignment horizontal="center" vertical="top" wrapText="1"/>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5" xfId="0" applyFont="1" applyBorder="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workbookViewId="0">
      <selection activeCell="I4" sqref="I4"/>
    </sheetView>
  </sheetViews>
  <sheetFormatPr defaultColWidth="9.140625" defaultRowHeight="15" x14ac:dyDescent="0.25"/>
  <cols>
    <col min="1" max="1" width="6.42578125" bestFit="1" customWidth="1"/>
    <col min="2" max="2" width="45" bestFit="1" customWidth="1"/>
    <col min="3" max="3" width="14" bestFit="1" customWidth="1"/>
    <col min="4" max="4" width="16.28515625" bestFit="1" customWidth="1"/>
    <col min="5" max="5" width="22.7109375" bestFit="1" customWidth="1"/>
    <col min="6" max="6" width="14" bestFit="1" customWidth="1"/>
    <col min="7" max="7" width="11.85546875" bestFit="1" customWidth="1"/>
    <col min="8" max="8" width="11.85546875" customWidth="1"/>
    <col min="9" max="9" width="15.7109375" style="1" bestFit="1" customWidth="1"/>
    <col min="10" max="10" width="17.42578125" bestFit="1" customWidth="1"/>
    <col min="11" max="11" width="8" bestFit="1" customWidth="1"/>
  </cols>
  <sheetData>
    <row r="1" spans="1:9" ht="18.75" customHeight="1" x14ac:dyDescent="0.25">
      <c r="A1" s="82" t="s">
        <v>0</v>
      </c>
      <c r="B1" s="83"/>
      <c r="C1" s="83"/>
      <c r="D1" s="83"/>
      <c r="E1" s="83"/>
      <c r="F1" s="83"/>
      <c r="G1" s="83"/>
      <c r="H1" s="84"/>
    </row>
    <row r="2" spans="1:9" x14ac:dyDescent="0.25">
      <c r="A2" s="2" t="s">
        <v>1</v>
      </c>
      <c r="B2" s="3" t="s">
        <v>2</v>
      </c>
      <c r="C2" s="3"/>
      <c r="D2" s="4"/>
      <c r="E2" s="5"/>
      <c r="F2" s="6"/>
      <c r="G2" s="7"/>
      <c r="H2" s="8"/>
      <c r="I2" s="9"/>
    </row>
    <row r="3" spans="1:9" ht="15.75" customHeight="1" x14ac:dyDescent="0.25">
      <c r="A3" s="10"/>
      <c r="B3" s="11"/>
      <c r="C3" s="11"/>
      <c r="D3" s="12"/>
      <c r="E3" s="13"/>
      <c r="F3" s="14"/>
      <c r="G3" s="15"/>
      <c r="H3" s="16"/>
      <c r="I3" s="9"/>
    </row>
    <row r="4" spans="1:9" ht="25.5" x14ac:dyDescent="0.25">
      <c r="A4" s="17" t="s">
        <v>3</v>
      </c>
      <c r="B4" s="18" t="s">
        <v>4</v>
      </c>
      <c r="C4" s="18" t="s">
        <v>5</v>
      </c>
      <c r="D4" s="18" t="s">
        <v>6</v>
      </c>
      <c r="E4" s="19" t="s">
        <v>7</v>
      </c>
      <c r="F4" s="20" t="s">
        <v>8</v>
      </c>
      <c r="G4" s="21" t="s">
        <v>9</v>
      </c>
      <c r="H4" s="22" t="s">
        <v>10</v>
      </c>
    </row>
    <row r="5" spans="1:9" ht="12.75" customHeight="1" x14ac:dyDescent="0.25">
      <c r="A5" s="23"/>
      <c r="B5" s="15"/>
      <c r="C5" s="15"/>
      <c r="D5" s="15"/>
      <c r="E5" s="24"/>
      <c r="F5" s="25"/>
      <c r="G5" s="26"/>
      <c r="H5" s="27"/>
    </row>
    <row r="6" spans="1:9" ht="12.75" customHeight="1" x14ac:dyDescent="0.25">
      <c r="A6" s="23"/>
      <c r="B6" s="15"/>
      <c r="C6" s="15"/>
      <c r="D6" s="15"/>
      <c r="E6" s="24"/>
      <c r="F6" s="25"/>
      <c r="G6" s="26"/>
      <c r="H6" s="27"/>
    </row>
    <row r="7" spans="1:9" ht="12.75" customHeight="1" x14ac:dyDescent="0.25">
      <c r="A7" s="23"/>
      <c r="B7" s="28" t="s">
        <v>11</v>
      </c>
      <c r="C7" s="28"/>
      <c r="D7" s="15"/>
      <c r="E7" s="24"/>
      <c r="F7" s="25"/>
      <c r="G7" s="26"/>
      <c r="H7" s="27"/>
    </row>
    <row r="8" spans="1:9" ht="12.75" customHeight="1" x14ac:dyDescent="0.3">
      <c r="A8" s="23"/>
      <c r="B8" s="29" t="s">
        <v>12</v>
      </c>
      <c r="C8" s="28"/>
      <c r="D8" s="15"/>
      <c r="E8" s="24"/>
      <c r="F8" s="25"/>
      <c r="G8" s="26"/>
      <c r="H8" s="27"/>
    </row>
    <row r="9" spans="1:9" ht="12.75" customHeight="1" x14ac:dyDescent="0.25">
      <c r="A9" s="23">
        <v>1</v>
      </c>
      <c r="B9" s="30" t="s">
        <v>13</v>
      </c>
      <c r="C9" s="30" t="s">
        <v>14</v>
      </c>
      <c r="D9" s="15" t="s">
        <v>15</v>
      </c>
      <c r="E9" s="31">
        <v>963.80200000000002</v>
      </c>
      <c r="F9" s="32">
        <f>+E9/$E$48</f>
        <v>2.2646022073699246E-2</v>
      </c>
      <c r="G9" s="33">
        <v>44262</v>
      </c>
      <c r="H9" s="34">
        <v>0.1235</v>
      </c>
    </row>
    <row r="10" spans="1:9" ht="12.75" customHeight="1" x14ac:dyDescent="0.25">
      <c r="A10" s="23">
        <f t="shared" ref="A10" si="0">+A9+1</f>
        <v>2</v>
      </c>
      <c r="B10" s="30" t="s">
        <v>13</v>
      </c>
      <c r="C10" s="35" t="s">
        <v>16</v>
      </c>
      <c r="D10" s="15" t="s">
        <v>15</v>
      </c>
      <c r="E10" s="31">
        <v>934.63400000000001</v>
      </c>
      <c r="F10" s="32">
        <f>+E10/$E$48</f>
        <v>2.196067469753105E-2</v>
      </c>
      <c r="G10" s="26">
        <v>44342</v>
      </c>
      <c r="H10" s="34">
        <v>0.13364999999999999</v>
      </c>
    </row>
    <row r="11" spans="1:9" ht="12.75" customHeight="1" x14ac:dyDescent="0.25">
      <c r="A11" s="23"/>
      <c r="B11" s="36" t="s">
        <v>17</v>
      </c>
      <c r="C11" s="36"/>
      <c r="D11" s="36"/>
      <c r="E11" s="37">
        <f>SUM(E9:E10)</f>
        <v>1898.4360000000001</v>
      </c>
      <c r="F11" s="38">
        <f>SUM(F9:F10)</f>
        <v>4.4606696771230296E-2</v>
      </c>
      <c r="G11" s="39"/>
      <c r="H11" s="40"/>
    </row>
    <row r="12" spans="1:9" ht="12.75" customHeight="1" x14ac:dyDescent="0.25">
      <c r="A12" s="23"/>
      <c r="B12" s="28"/>
      <c r="C12" s="28"/>
      <c r="D12" s="15"/>
      <c r="E12" s="24"/>
      <c r="F12" s="25"/>
      <c r="G12" s="26"/>
      <c r="H12" s="27"/>
    </row>
    <row r="13" spans="1:9" ht="12.75" customHeight="1" x14ac:dyDescent="0.25">
      <c r="A13" s="23"/>
      <c r="B13" s="28" t="s">
        <v>18</v>
      </c>
      <c r="C13" s="28"/>
      <c r="D13" s="15"/>
      <c r="E13" s="24"/>
      <c r="F13" s="25"/>
      <c r="G13" s="26"/>
      <c r="H13" s="27"/>
    </row>
    <row r="14" spans="1:9" ht="12.75" customHeight="1" x14ac:dyDescent="0.25">
      <c r="A14" s="23">
        <f>+A10+1</f>
        <v>3</v>
      </c>
      <c r="B14" s="30" t="s">
        <v>19</v>
      </c>
      <c r="C14" s="30" t="s">
        <v>20</v>
      </c>
      <c r="D14" s="32" t="s">
        <v>21</v>
      </c>
      <c r="E14" s="31">
        <v>5346.0670123999998</v>
      </c>
      <c r="F14" s="32">
        <f>+E14/$E$48</f>
        <v>0.12561413191743301</v>
      </c>
      <c r="G14" s="41">
        <v>44182</v>
      </c>
      <c r="H14" s="34">
        <v>0.03</v>
      </c>
      <c r="I14" s="42"/>
    </row>
    <row r="15" spans="1:9" ht="12.75" customHeight="1" x14ac:dyDescent="0.25">
      <c r="A15" s="23">
        <f>+A14+1</f>
        <v>4</v>
      </c>
      <c r="B15" s="30" t="s">
        <v>22</v>
      </c>
      <c r="C15" s="30" t="s">
        <v>23</v>
      </c>
      <c r="D15" s="32" t="s">
        <v>21</v>
      </c>
      <c r="E15" s="31">
        <v>4573.4447723000003</v>
      </c>
      <c r="F15" s="32">
        <f>+E15/$E$48</f>
        <v>0.10746017466901939</v>
      </c>
      <c r="G15" s="41">
        <v>44182</v>
      </c>
      <c r="H15" s="34">
        <v>0.03</v>
      </c>
      <c r="I15" s="42"/>
    </row>
    <row r="16" spans="1:9" ht="12.75" customHeight="1" x14ac:dyDescent="0.25">
      <c r="A16" s="23">
        <f t="shared" ref="A16" si="1">+A15+1</f>
        <v>5</v>
      </c>
      <c r="B16" s="30" t="s">
        <v>24</v>
      </c>
      <c r="C16" s="30" t="s">
        <v>25</v>
      </c>
      <c r="D16" s="32" t="s">
        <v>21</v>
      </c>
      <c r="E16" s="31">
        <v>922.87180000000001</v>
      </c>
      <c r="F16" s="32">
        <f>+E16/$E$48</f>
        <v>2.1684303574794984E-2</v>
      </c>
      <c r="G16" s="41">
        <v>44462</v>
      </c>
      <c r="H16" s="34">
        <v>3.4500000000000003E-2</v>
      </c>
      <c r="I16" s="42"/>
    </row>
    <row r="17" spans="1:14" ht="12.75" customHeight="1" x14ac:dyDescent="0.25">
      <c r="A17" s="23"/>
      <c r="B17" s="43"/>
      <c r="C17" s="43"/>
      <c r="D17" s="30"/>
      <c r="E17" s="44"/>
      <c r="F17" s="32"/>
      <c r="G17" s="41"/>
      <c r="H17" s="45"/>
      <c r="I17" s="46"/>
    </row>
    <row r="18" spans="1:14" ht="12.75" customHeight="1" x14ac:dyDescent="0.25">
      <c r="A18" s="23"/>
      <c r="B18" s="36" t="s">
        <v>17</v>
      </c>
      <c r="C18" s="36"/>
      <c r="D18" s="36"/>
      <c r="E18" s="37">
        <f>SUM(E14:E17)</f>
        <v>10842.383584700001</v>
      </c>
      <c r="F18" s="38">
        <f>SUM(F14:F17)</f>
        <v>0.2547586101612474</v>
      </c>
      <c r="G18" s="39"/>
      <c r="H18" s="40"/>
      <c r="I18" s="46"/>
      <c r="J18" s="47"/>
      <c r="K18" s="48"/>
    </row>
    <row r="19" spans="1:14" ht="12.75" customHeight="1" x14ac:dyDescent="0.25">
      <c r="A19" s="23"/>
      <c r="B19" s="15"/>
      <c r="C19" s="15"/>
      <c r="D19" s="15"/>
      <c r="E19" s="24"/>
      <c r="F19" s="25"/>
      <c r="G19" s="26"/>
      <c r="H19" s="27"/>
      <c r="I19" s="46"/>
      <c r="J19" s="49"/>
      <c r="K19" s="50"/>
      <c r="N19" s="51"/>
    </row>
    <row r="20" spans="1:14" ht="12.75" customHeight="1" x14ac:dyDescent="0.25">
      <c r="A20" s="23"/>
      <c r="B20" s="28" t="s">
        <v>26</v>
      </c>
      <c r="C20" s="28"/>
      <c r="D20" s="15"/>
      <c r="E20" s="24"/>
      <c r="F20" s="25"/>
      <c r="G20" s="26"/>
      <c r="H20" s="27"/>
      <c r="I20" s="46"/>
      <c r="J20" s="52"/>
      <c r="K20" s="50"/>
      <c r="M20" s="52"/>
      <c r="N20" s="53"/>
    </row>
    <row r="21" spans="1:14" ht="12.75" customHeight="1" x14ac:dyDescent="0.25">
      <c r="A21" s="23"/>
      <c r="B21" s="28" t="s">
        <v>27</v>
      </c>
      <c r="C21" s="28"/>
      <c r="D21" s="15"/>
      <c r="E21" s="24"/>
      <c r="F21" s="25"/>
      <c r="G21" s="26"/>
      <c r="H21" s="27"/>
      <c r="I21" s="46"/>
      <c r="J21" s="52"/>
      <c r="K21" s="50"/>
      <c r="M21" s="52"/>
      <c r="N21" s="53"/>
    </row>
    <row r="22" spans="1:14" s="52" customFormat="1" ht="12.75" customHeight="1" x14ac:dyDescent="0.25">
      <c r="A22" s="23">
        <f>+A16+1</f>
        <v>6</v>
      </c>
      <c r="B22" s="30" t="s">
        <v>28</v>
      </c>
      <c r="C22" s="30" t="s">
        <v>29</v>
      </c>
      <c r="D22" s="30" t="s">
        <v>30</v>
      </c>
      <c r="E22" s="31">
        <v>11973.4895</v>
      </c>
      <c r="F22" s="32">
        <f t="shared" ref="F22:F27" si="2">+E22/$E$48</f>
        <v>0.28133569707907446</v>
      </c>
      <c r="G22" s="41">
        <v>45306</v>
      </c>
      <c r="H22" s="34">
        <v>6.6549999999999998E-2</v>
      </c>
      <c r="I22" s="46"/>
      <c r="K22" s="50"/>
      <c r="N22" s="53"/>
    </row>
    <row r="23" spans="1:14" s="52" customFormat="1" ht="12.75" customHeight="1" x14ac:dyDescent="0.25">
      <c r="A23" s="23">
        <f>+A22+1</f>
        <v>7</v>
      </c>
      <c r="B23" s="30" t="s">
        <v>31</v>
      </c>
      <c r="C23" s="30" t="s">
        <v>32</v>
      </c>
      <c r="D23" s="30" t="s">
        <v>33</v>
      </c>
      <c r="E23" s="31">
        <v>3953.5479999999998</v>
      </c>
      <c r="F23" s="32">
        <f t="shared" si="2"/>
        <v>9.289473904124447E-2</v>
      </c>
      <c r="G23" s="41">
        <v>45142</v>
      </c>
      <c r="H23" s="34">
        <v>9.5498E-2</v>
      </c>
      <c r="I23" s="46"/>
      <c r="K23" s="50"/>
      <c r="M23"/>
      <c r="N23" s="51"/>
    </row>
    <row r="24" spans="1:14" s="52" customFormat="1" ht="12.75" customHeight="1" x14ac:dyDescent="0.25">
      <c r="A24" s="54">
        <f t="shared" ref="A24:A27" si="3">A23+1</f>
        <v>8</v>
      </c>
      <c r="B24" s="30" t="s">
        <v>34</v>
      </c>
      <c r="C24" s="30" t="s">
        <v>35</v>
      </c>
      <c r="D24" s="30" t="s">
        <v>36</v>
      </c>
      <c r="E24" s="31">
        <v>1018.9275</v>
      </c>
      <c r="F24" s="32">
        <f t="shared" si="2"/>
        <v>2.3941281151625738E-2</v>
      </c>
      <c r="G24" s="41">
        <v>44829</v>
      </c>
      <c r="H24" s="34">
        <v>0</v>
      </c>
      <c r="I24" s="46"/>
      <c r="J24" s="49"/>
      <c r="K24" s="50"/>
      <c r="M24"/>
      <c r="N24" s="51"/>
    </row>
    <row r="25" spans="1:14" s="52" customFormat="1" ht="12.75" customHeight="1" x14ac:dyDescent="0.25">
      <c r="A25" s="54">
        <f t="shared" si="3"/>
        <v>9</v>
      </c>
      <c r="B25" s="30" t="s">
        <v>34</v>
      </c>
      <c r="C25" s="30" t="s">
        <v>37</v>
      </c>
      <c r="D25" s="30" t="s">
        <v>36</v>
      </c>
      <c r="E25" s="31">
        <v>1018.9275</v>
      </c>
      <c r="F25" s="32">
        <f t="shared" si="2"/>
        <v>2.3941281151625738E-2</v>
      </c>
      <c r="G25" s="41">
        <v>45194</v>
      </c>
      <c r="H25" s="34">
        <v>0</v>
      </c>
      <c r="I25" s="46"/>
      <c r="K25" s="50"/>
      <c r="M25"/>
      <c r="N25" s="51"/>
    </row>
    <row r="26" spans="1:14" s="52" customFormat="1" ht="12.75" customHeight="1" x14ac:dyDescent="0.25">
      <c r="A26" s="54">
        <f t="shared" si="3"/>
        <v>10</v>
      </c>
      <c r="B26" s="30" t="s">
        <v>34</v>
      </c>
      <c r="C26" s="30" t="s">
        <v>38</v>
      </c>
      <c r="D26" s="30" t="s">
        <v>36</v>
      </c>
      <c r="E26" s="31">
        <v>1018.9275</v>
      </c>
      <c r="F26" s="32">
        <f t="shared" si="2"/>
        <v>2.3941281151625738E-2</v>
      </c>
      <c r="G26" s="41">
        <v>45255</v>
      </c>
      <c r="H26" s="34">
        <v>0</v>
      </c>
      <c r="I26" s="46"/>
      <c r="J26" s="49"/>
      <c r="K26" s="50"/>
      <c r="N26" s="53"/>
    </row>
    <row r="27" spans="1:14" s="52" customFormat="1" ht="12.75" customHeight="1" x14ac:dyDescent="0.25">
      <c r="A27" s="54">
        <f t="shared" si="3"/>
        <v>11</v>
      </c>
      <c r="B27" s="30" t="s">
        <v>39</v>
      </c>
      <c r="C27" s="30" t="s">
        <v>40</v>
      </c>
      <c r="D27" s="30" t="s">
        <v>41</v>
      </c>
      <c r="E27" s="31">
        <v>0</v>
      </c>
      <c r="F27" s="32">
        <f t="shared" si="2"/>
        <v>0</v>
      </c>
      <c r="G27" s="41">
        <v>44786</v>
      </c>
      <c r="H27" s="34">
        <v>0</v>
      </c>
      <c r="I27" s="46"/>
      <c r="K27" s="50"/>
      <c r="N27" s="53"/>
    </row>
    <row r="28" spans="1:14" s="52" customFormat="1" ht="12.75" customHeight="1" x14ac:dyDescent="0.25">
      <c r="A28" s="23"/>
      <c r="B28" s="35"/>
      <c r="C28" s="35"/>
      <c r="D28" s="35"/>
      <c r="E28" s="35"/>
      <c r="F28" s="35"/>
      <c r="G28" s="35"/>
      <c r="H28" s="55"/>
      <c r="I28" s="46"/>
      <c r="K28" s="50"/>
      <c r="N28" s="53"/>
    </row>
    <row r="29" spans="1:14" s="52" customFormat="1" ht="12.75" customHeight="1" x14ac:dyDescent="0.25">
      <c r="A29" s="23"/>
      <c r="B29" s="36" t="s">
        <v>17</v>
      </c>
      <c r="C29" s="36"/>
      <c r="D29" s="36"/>
      <c r="E29" s="37">
        <f>SUM(E22:E27)</f>
        <v>18983.820000000003</v>
      </c>
      <c r="F29" s="38">
        <f>SUM(F22:F27)</f>
        <v>0.44605427957519617</v>
      </c>
      <c r="G29" s="39"/>
      <c r="H29" s="40"/>
      <c r="I29" s="46"/>
      <c r="J29" s="56"/>
      <c r="K29" s="50"/>
      <c r="N29" s="53"/>
    </row>
    <row r="30" spans="1:14" ht="12.75" customHeight="1" x14ac:dyDescent="0.25">
      <c r="A30" s="23"/>
      <c r="B30" s="15"/>
      <c r="C30" s="15"/>
      <c r="D30" s="15"/>
      <c r="E30" s="24"/>
      <c r="F30" s="25"/>
      <c r="G30" s="26"/>
      <c r="H30" s="27"/>
      <c r="I30" s="46"/>
      <c r="J30" s="52"/>
      <c r="K30" s="50"/>
      <c r="N30" s="51"/>
    </row>
    <row r="31" spans="1:14" ht="12.75" customHeight="1" x14ac:dyDescent="0.25">
      <c r="A31" s="54"/>
      <c r="B31" s="28" t="s">
        <v>42</v>
      </c>
      <c r="C31" s="28"/>
      <c r="D31" s="15"/>
      <c r="E31" s="24"/>
      <c r="F31" s="25"/>
      <c r="G31" s="26"/>
      <c r="H31" s="27"/>
      <c r="I31" s="46"/>
      <c r="J31" s="52"/>
      <c r="K31" s="50"/>
      <c r="M31" s="52"/>
      <c r="N31" s="53"/>
    </row>
    <row r="32" spans="1:14" ht="12.75" customHeight="1" x14ac:dyDescent="0.25">
      <c r="A32" s="54">
        <f>A27+1</f>
        <v>12</v>
      </c>
      <c r="B32" s="30" t="s">
        <v>43</v>
      </c>
      <c r="C32" s="30" t="s">
        <v>44</v>
      </c>
      <c r="D32" s="30" t="s">
        <v>45</v>
      </c>
      <c r="E32" s="31">
        <v>2025.36</v>
      </c>
      <c r="F32" s="32">
        <f>+E32/$E$48</f>
        <v>4.7588972908530487E-2</v>
      </c>
      <c r="G32" s="41">
        <v>44786</v>
      </c>
      <c r="H32" s="34">
        <v>0.12884999999999999</v>
      </c>
      <c r="I32" s="46"/>
      <c r="J32" s="49"/>
      <c r="K32" s="50"/>
      <c r="M32" s="52"/>
      <c r="N32" s="53"/>
    </row>
    <row r="33" spans="1:14" s="52" customFormat="1" ht="12.75" customHeight="1" x14ac:dyDescent="0.25">
      <c r="A33" s="54">
        <f>A32+1</f>
        <v>13</v>
      </c>
      <c r="B33" s="30" t="s">
        <v>46</v>
      </c>
      <c r="C33" s="30" t="s">
        <v>47</v>
      </c>
      <c r="D33" s="30" t="s">
        <v>48</v>
      </c>
      <c r="E33" s="31">
        <v>906.91800000000001</v>
      </c>
      <c r="F33" s="32">
        <f>+E33/$E$48</f>
        <v>2.1309444312249997E-2</v>
      </c>
      <c r="G33" s="41">
        <v>45016</v>
      </c>
      <c r="H33" s="34">
        <v>0.1147</v>
      </c>
      <c r="I33" s="46"/>
      <c r="K33" s="50"/>
      <c r="M33"/>
      <c r="N33" s="51"/>
    </row>
    <row r="34" spans="1:14" s="52" customFormat="1" ht="12.75" customHeight="1" x14ac:dyDescent="0.25">
      <c r="A34" s="54">
        <f>A33+1</f>
        <v>14</v>
      </c>
      <c r="B34" s="30" t="s">
        <v>49</v>
      </c>
      <c r="C34" s="30" t="s">
        <v>50</v>
      </c>
      <c r="D34" s="30" t="s">
        <v>48</v>
      </c>
      <c r="E34" s="31">
        <v>888.10599999999999</v>
      </c>
      <c r="F34" s="32">
        <f>+E34/$E$48</f>
        <v>2.0867427209929779E-2</v>
      </c>
      <c r="G34" s="41">
        <v>45016</v>
      </c>
      <c r="H34" s="34">
        <v>0.1147</v>
      </c>
      <c r="I34" s="46"/>
      <c r="K34" s="50"/>
    </row>
    <row r="35" spans="1:14" s="52" customFormat="1" ht="12.75" customHeight="1" x14ac:dyDescent="0.25">
      <c r="A35" s="54"/>
      <c r="B35" s="30"/>
      <c r="C35" s="30"/>
      <c r="D35" s="30"/>
      <c r="E35" s="31"/>
      <c r="F35" s="32"/>
      <c r="G35" s="41"/>
      <c r="H35" s="45"/>
      <c r="I35" s="46"/>
      <c r="K35" s="50"/>
    </row>
    <row r="36" spans="1:14" s="52" customFormat="1" ht="12.75" customHeight="1" x14ac:dyDescent="0.25">
      <c r="A36" s="23"/>
      <c r="B36" s="36" t="s">
        <v>17</v>
      </c>
      <c r="C36" s="36"/>
      <c r="D36" s="36"/>
      <c r="E36" s="37">
        <f>SUM(E32:E35)</f>
        <v>3820.384</v>
      </c>
      <c r="F36" s="38">
        <f>SUM(F32:F35)</f>
        <v>8.9765844430710257E-2</v>
      </c>
      <c r="G36" s="39"/>
      <c r="H36" s="40"/>
      <c r="I36" s="46"/>
      <c r="K36" s="50"/>
    </row>
    <row r="37" spans="1:14" ht="12.75" customHeight="1" x14ac:dyDescent="0.25">
      <c r="A37" s="23"/>
      <c r="B37" s="15"/>
      <c r="C37" s="15"/>
      <c r="D37" s="15"/>
      <c r="E37" s="24"/>
      <c r="F37" s="25"/>
      <c r="G37" s="26"/>
      <c r="H37" s="27"/>
      <c r="I37" s="57"/>
      <c r="J37" s="52"/>
      <c r="K37" s="52"/>
    </row>
    <row r="38" spans="1:14" ht="12.75" customHeight="1" x14ac:dyDescent="0.25">
      <c r="A38" s="23"/>
      <c r="B38" s="28" t="s">
        <v>51</v>
      </c>
      <c r="C38" s="15"/>
      <c r="D38" s="15"/>
      <c r="E38" s="24"/>
      <c r="F38" s="25"/>
      <c r="G38" s="26"/>
      <c r="H38" s="27"/>
      <c r="I38" s="57"/>
      <c r="J38" s="52"/>
      <c r="K38" s="52"/>
    </row>
    <row r="39" spans="1:14" ht="12.75" customHeight="1" x14ac:dyDescent="0.25">
      <c r="A39" s="23"/>
      <c r="B39" s="30"/>
      <c r="C39" s="43"/>
      <c r="D39" s="43"/>
      <c r="E39" s="31"/>
      <c r="F39" s="32"/>
      <c r="G39" s="33"/>
      <c r="H39" s="58"/>
      <c r="I39" s="57"/>
    </row>
    <row r="40" spans="1:14" s="52" customFormat="1" ht="12.75" customHeight="1" x14ac:dyDescent="0.25">
      <c r="A40" s="23"/>
      <c r="B40" s="36" t="s">
        <v>17</v>
      </c>
      <c r="C40" s="36"/>
      <c r="D40" s="36"/>
      <c r="E40" s="37">
        <f>SUM(E38:E39)</f>
        <v>0</v>
      </c>
      <c r="F40" s="38">
        <f>SUM(F38:F39)</f>
        <v>0</v>
      </c>
      <c r="G40" s="39"/>
      <c r="H40" s="40"/>
      <c r="I40" s="46"/>
      <c r="J40"/>
      <c r="K40"/>
    </row>
    <row r="41" spans="1:14" ht="12.75" customHeight="1" x14ac:dyDescent="0.25">
      <c r="A41" s="23"/>
      <c r="B41" s="15"/>
      <c r="C41" s="15"/>
      <c r="D41" s="15"/>
      <c r="E41" s="24"/>
      <c r="F41" s="25"/>
      <c r="G41" s="26"/>
      <c r="H41" s="27"/>
      <c r="I41" s="57"/>
    </row>
    <row r="42" spans="1:14" ht="12.75" customHeight="1" x14ac:dyDescent="0.25">
      <c r="A42" s="23"/>
      <c r="B42" s="59" t="s">
        <v>52</v>
      </c>
      <c r="C42" s="59"/>
      <c r="D42" s="43" t="s">
        <v>53</v>
      </c>
      <c r="E42" s="31">
        <v>6327.92</v>
      </c>
      <c r="F42" s="32">
        <f>+E42/$E$48</f>
        <v>0.14868428992739477</v>
      </c>
      <c r="G42" s="33"/>
      <c r="H42" s="58"/>
      <c r="I42" s="57"/>
    </row>
    <row r="43" spans="1:14" ht="12.75" customHeight="1" x14ac:dyDescent="0.25">
      <c r="A43" s="23"/>
      <c r="B43" s="36" t="s">
        <v>17</v>
      </c>
      <c r="C43" s="36"/>
      <c r="D43" s="36"/>
      <c r="E43" s="37">
        <f>+E42</f>
        <v>6327.92</v>
      </c>
      <c r="F43" s="38">
        <f>+F42</f>
        <v>0.14868428992739477</v>
      </c>
      <c r="G43" s="39"/>
      <c r="H43" s="40"/>
      <c r="I43" s="46"/>
    </row>
    <row r="44" spans="1:14" ht="12.75" customHeight="1" x14ac:dyDescent="0.25">
      <c r="A44" s="23"/>
      <c r="B44" s="15"/>
      <c r="C44" s="15"/>
      <c r="D44" s="15"/>
      <c r="E44" s="24"/>
      <c r="F44" s="25"/>
      <c r="G44" s="26"/>
      <c r="H44" s="27"/>
      <c r="I44" s="57"/>
    </row>
    <row r="45" spans="1:14" ht="12.75" customHeight="1" x14ac:dyDescent="0.25">
      <c r="A45" s="23"/>
      <c r="B45" s="28" t="s">
        <v>54</v>
      </c>
      <c r="C45" s="28"/>
      <c r="D45" s="15"/>
      <c r="E45" s="24"/>
      <c r="F45" s="25"/>
      <c r="G45" s="26"/>
      <c r="H45" s="27"/>
      <c r="I45" s="57"/>
    </row>
    <row r="46" spans="1:14" ht="12.75" customHeight="1" x14ac:dyDescent="0.25">
      <c r="A46" s="23"/>
      <c r="B46" s="28" t="s">
        <v>55</v>
      </c>
      <c r="C46" s="28"/>
      <c r="D46" s="15"/>
      <c r="E46" s="24">
        <f>E48-E18-E29-E36-E43-E40-E11</f>
        <v>686.49563439999611</v>
      </c>
      <c r="F46" s="25">
        <f>+E46/$E$48</f>
        <v>1.613027913422101E-2</v>
      </c>
      <c r="G46" s="26"/>
      <c r="H46" s="27"/>
      <c r="I46" s="57"/>
    </row>
    <row r="47" spans="1:14" ht="12.75" customHeight="1" x14ac:dyDescent="0.25">
      <c r="A47" s="23"/>
      <c r="B47" s="36" t="s">
        <v>17</v>
      </c>
      <c r="C47" s="36"/>
      <c r="D47" s="36"/>
      <c r="E47" s="37">
        <f>SUM(E46:E46)</f>
        <v>686.49563439999611</v>
      </c>
      <c r="F47" s="38">
        <f>SUM(F46)</f>
        <v>1.613027913422101E-2</v>
      </c>
      <c r="G47" s="39"/>
      <c r="H47" s="40"/>
      <c r="I47" s="57"/>
    </row>
    <row r="48" spans="1:14" ht="12.75" customHeight="1" x14ac:dyDescent="0.25">
      <c r="A48" s="23"/>
      <c r="B48" s="60" t="s">
        <v>56</v>
      </c>
      <c r="C48" s="60"/>
      <c r="D48" s="60"/>
      <c r="E48" s="61">
        <v>42559.439219100001</v>
      </c>
      <c r="F48" s="62">
        <f>+F47+F36+F29+F18+F43+F40+F11</f>
        <v>0.99999999999999989</v>
      </c>
      <c r="G48" s="63"/>
      <c r="H48" s="64"/>
      <c r="I48" s="57"/>
    </row>
    <row r="49" spans="1:10" ht="12.75" customHeight="1" x14ac:dyDescent="0.25">
      <c r="A49" s="23"/>
      <c r="B49" s="15"/>
      <c r="C49" s="15"/>
      <c r="D49" s="15"/>
      <c r="E49" s="15"/>
      <c r="F49" s="15"/>
      <c r="G49" s="15"/>
      <c r="H49" s="65"/>
      <c r="I49" s="57"/>
    </row>
    <row r="50" spans="1:10" ht="30.75" customHeight="1" x14ac:dyDescent="0.25">
      <c r="A50" s="23"/>
      <c r="B50" s="85" t="s">
        <v>57</v>
      </c>
      <c r="C50" s="86"/>
      <c r="D50" s="86"/>
      <c r="E50" s="86"/>
      <c r="F50" s="86"/>
      <c r="G50" s="86"/>
      <c r="H50" s="87"/>
    </row>
    <row r="51" spans="1:10" ht="31.5" customHeight="1" x14ac:dyDescent="0.25">
      <c r="A51" s="23"/>
      <c r="B51" s="88" t="s">
        <v>58</v>
      </c>
      <c r="C51" s="89"/>
      <c r="D51" s="89"/>
      <c r="E51" s="89"/>
      <c r="F51" s="89"/>
      <c r="G51" s="89"/>
      <c r="H51" s="90"/>
      <c r="J51" s="46"/>
    </row>
    <row r="52" spans="1:10" ht="51" customHeight="1" x14ac:dyDescent="0.25">
      <c r="A52" s="23"/>
      <c r="B52" s="66" t="s">
        <v>59</v>
      </c>
      <c r="C52" s="66" t="s">
        <v>5</v>
      </c>
      <c r="D52" s="66" t="s">
        <v>60</v>
      </c>
      <c r="E52" s="67" t="s">
        <v>61</v>
      </c>
      <c r="F52" s="68" t="s">
        <v>62</v>
      </c>
      <c r="G52" s="69"/>
      <c r="H52" s="70"/>
    </row>
    <row r="53" spans="1:10" ht="27.75" customHeight="1" x14ac:dyDescent="0.25">
      <c r="A53" s="23"/>
      <c r="B53" s="71" t="s">
        <v>39</v>
      </c>
      <c r="C53" s="72" t="s">
        <v>40</v>
      </c>
      <c r="D53" s="73" t="s">
        <v>41</v>
      </c>
      <c r="E53" s="74" t="s">
        <v>63</v>
      </c>
      <c r="F53" s="73" t="s">
        <v>64</v>
      </c>
      <c r="G53" s="75"/>
      <c r="H53" s="65"/>
    </row>
    <row r="54" spans="1:10" ht="49.5" customHeight="1" x14ac:dyDescent="0.25">
      <c r="A54" s="23"/>
      <c r="B54" s="91" t="s">
        <v>65</v>
      </c>
      <c r="C54" s="91"/>
      <c r="D54" s="91"/>
      <c r="E54" s="91"/>
      <c r="F54" s="91"/>
      <c r="G54" s="75"/>
      <c r="H54" s="65"/>
    </row>
    <row r="55" spans="1:10" ht="41.25" customHeight="1" x14ac:dyDescent="0.25">
      <c r="A55" s="23"/>
      <c r="B55" s="91" t="s">
        <v>66</v>
      </c>
      <c r="C55" s="91"/>
      <c r="D55" s="91"/>
      <c r="E55" s="91"/>
      <c r="F55" s="91"/>
      <c r="G55" s="75"/>
      <c r="H55" s="65"/>
    </row>
    <row r="56" spans="1:10" ht="15.75" customHeight="1" thickBot="1" x14ac:dyDescent="0.3">
      <c r="A56" s="76"/>
      <c r="B56" s="77" t="s">
        <v>67</v>
      </c>
      <c r="C56" s="77"/>
      <c r="D56" s="78"/>
      <c r="E56" s="78"/>
      <c r="F56" s="78"/>
      <c r="G56" s="79"/>
      <c r="H56" s="80"/>
    </row>
    <row r="57" spans="1:10" ht="12.75" customHeight="1" x14ac:dyDescent="0.25">
      <c r="B57" s="81"/>
      <c r="C57" s="81"/>
    </row>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sheetData>
  <mergeCells count="5">
    <mergeCell ref="A1:H1"/>
    <mergeCell ref="B50:H50"/>
    <mergeCell ref="B51:H51"/>
    <mergeCell ref="B54:F54"/>
    <mergeCell ref="B55:F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Rajeev</dc:creator>
  <cp:lastModifiedBy>Radhika</cp:lastModifiedBy>
  <dcterms:created xsi:type="dcterms:W3CDTF">2020-11-20T10:15:52Z</dcterms:created>
  <dcterms:modified xsi:type="dcterms:W3CDTF">2020-11-20T11:04:53Z</dcterms:modified>
</cp:coreProperties>
</file>