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Backup\IIFCL MF SCHEME AND INVESTORS DETAILS SERIES-I\FORTNIGHTLY PORTFOLIO STATEMENT NOV,2020 ONWRDS\"/>
    </mc:Choice>
  </mc:AlternateContent>
  <bookViews>
    <workbookView xWindow="0" yWindow="0" windowWidth="28800" windowHeight="11835"/>
  </bookViews>
  <sheets>
    <sheet name="Series I" sheetId="1" r:id="rId1"/>
  </sheets>
  <definedNames>
    <definedName name="_xlnm._FilterDatabase" localSheetId="0" hidden="1">'Series I'!$A$1:$K$84</definedName>
  </definedNames>
  <calcPr calcId="152511"/>
</workbook>
</file>

<file path=xl/calcChain.xml><?xml version="1.0" encoding="utf-8"?>
<calcChain xmlns="http://schemas.openxmlformats.org/spreadsheetml/2006/main">
  <c r="F17" i="1" l="1"/>
  <c r="E37" i="1" l="1"/>
  <c r="F15" i="1" l="1"/>
  <c r="F14" i="1"/>
  <c r="E11" i="1" l="1"/>
  <c r="A10" i="1"/>
  <c r="A14" i="1" s="1"/>
  <c r="F9" i="1" l="1"/>
  <c r="F10" i="1"/>
  <c r="F11" i="1" l="1"/>
  <c r="F23" i="1"/>
  <c r="F16" i="1"/>
  <c r="F28" i="1" l="1"/>
  <c r="E30" i="1"/>
  <c r="A15" i="1" l="1"/>
  <c r="A16" i="1" s="1"/>
  <c r="A24" i="1" l="1"/>
  <c r="A17" i="1"/>
  <c r="A23" i="1" s="1"/>
  <c r="E41" i="1" l="1"/>
  <c r="F41" i="1"/>
  <c r="E19" i="1" l="1"/>
  <c r="E44" i="1" l="1"/>
  <c r="E47" i="1" s="1"/>
  <c r="E48" i="1" s="1"/>
  <c r="F43" i="1"/>
  <c r="F44" i="1" l="1"/>
  <c r="F24" i="1"/>
  <c r="F25" i="1"/>
  <c r="F26" i="1"/>
  <c r="F27" i="1"/>
  <c r="F30" i="1" l="1"/>
  <c r="F35" i="1" l="1"/>
  <c r="F34" i="1"/>
  <c r="F33" i="1" l="1"/>
  <c r="F19" i="1" l="1"/>
  <c r="F47" i="1"/>
  <c r="F48" i="1" s="1"/>
  <c r="F37" i="1" l="1"/>
  <c r="A25" i="1" l="1"/>
  <c r="A26" i="1" s="1"/>
  <c r="A27" i="1" s="1"/>
  <c r="A28" i="1" l="1"/>
  <c r="A33" i="1" s="1"/>
  <c r="A34" i="1" s="1"/>
  <c r="A35" i="1" s="1"/>
  <c r="F49" i="1" l="1"/>
</calcChain>
</file>

<file path=xl/sharedStrings.xml><?xml version="1.0" encoding="utf-8"?>
<sst xmlns="http://schemas.openxmlformats.org/spreadsheetml/2006/main" count="89" uniqueCount="69">
  <si>
    <t xml:space="preserve">  </t>
  </si>
  <si>
    <t>MONEY MARKET INSTRUMENT</t>
  </si>
  <si>
    <t>Maturity Date</t>
  </si>
  <si>
    <t>Net Receivable/Payable</t>
  </si>
  <si>
    <t>Treasury Bill</t>
  </si>
  <si>
    <t>GVR Infra Projects Limited</t>
  </si>
  <si>
    <t>SOV</t>
  </si>
  <si>
    <t>Name of Instrument</t>
  </si>
  <si>
    <t>Grand Total</t>
  </si>
  <si>
    <t>Market value (Rs. In lakhs)</t>
  </si>
  <si>
    <t>Unlisted</t>
  </si>
  <si>
    <t>Cash &amp; Cash Equivalents</t>
  </si>
  <si>
    <t>Listed / awaiting listing on the stock exchanges</t>
  </si>
  <si>
    <t>BONDS &amp; NCDs</t>
  </si>
  <si>
    <t>% to Net Assets</t>
  </si>
  <si>
    <t>D. P. Jain &amp; Co Infrastructure Private Limited</t>
  </si>
  <si>
    <t>Sr. No.</t>
  </si>
  <si>
    <t>Unrated</t>
  </si>
  <si>
    <t>Rating / Industry</t>
  </si>
  <si>
    <t>Total</t>
  </si>
  <si>
    <t>GMR Warora Energy Limited</t>
  </si>
  <si>
    <t>ISIN</t>
  </si>
  <si>
    <t>INE427M07019</t>
  </si>
  <si>
    <t>INE111R07026</t>
  </si>
  <si>
    <t>BWR D</t>
  </si>
  <si>
    <t>INE659X07014</t>
  </si>
  <si>
    <t>INE209W07028</t>
  </si>
  <si>
    <t>Molagavalli Renewbale Private Limited</t>
  </si>
  <si>
    <t>Narmada Wind Energy Private Limited</t>
  </si>
  <si>
    <t>INE477K07018</t>
  </si>
  <si>
    <t>Green Infra Wind Energy Limited</t>
  </si>
  <si>
    <t>ICRA D</t>
  </si>
  <si>
    <t>Fixed Deposit</t>
  </si>
  <si>
    <t>BWR A2+</t>
  </si>
  <si>
    <t>Commercial Paper</t>
  </si>
  <si>
    <t xml:space="preserve">BWR A </t>
  </si>
  <si>
    <t>CARE A+(CE)</t>
  </si>
  <si>
    <t>STATE GOVERNMENT SECURITIES</t>
  </si>
  <si>
    <t>CRISIL AA</t>
  </si>
  <si>
    <t>ICRA AAA</t>
  </si>
  <si>
    <t>NIIF Infrastructure Finance Limted</t>
  </si>
  <si>
    <t>INE246R07418</t>
  </si>
  <si>
    <t>Feedback Energy Distribution Company Limited</t>
  </si>
  <si>
    <t>INE384W14033</t>
  </si>
  <si>
    <t>INE384W14025</t>
  </si>
  <si>
    <t>IN002019Z396</t>
  </si>
  <si>
    <t>IN002020Z253</t>
  </si>
  <si>
    <t>364 DAY TBILL 17DEC2020</t>
  </si>
  <si>
    <t>364 DAY TBILL 23SEP2021</t>
  </si>
  <si>
    <t>IN002020Y116</t>
  </si>
  <si>
    <t>182 DAYS T-BILL 17DEC2020</t>
  </si>
  <si>
    <t>INE124L07048</t>
  </si>
  <si>
    <t>INE124L07055</t>
  </si>
  <si>
    <t>INE124L07063</t>
  </si>
  <si>
    <t>Aggregated Yield %</t>
  </si>
  <si>
    <t>IN002020X282</t>
  </si>
  <si>
    <t>91 DAYS T-BILL 07JAN21</t>
  </si>
  <si>
    <t>Portfolio as on December 15, 2020</t>
  </si>
  <si>
    <t>IIFCL MF INFRASTRUCTURE DEBT FUND SR - I (BSE SCRIP CODE 537488)</t>
  </si>
  <si>
    <t>*** Note: IIFCL Mutual Fund (IDF) Series-I: Deviation in valuation as per AMFI /35P/06/2019-20 circular dated 30th April, 2019 for the purpose of Fair value of portfolio:</t>
  </si>
  <si>
    <t>Name of the Security</t>
  </si>
  <si>
    <t>Rating</t>
  </si>
  <si>
    <t>Valuation as per AMFI Guidelines</t>
  </si>
  <si>
    <t>Rs. 30 Crores *(At standad hair cut of 50%)</t>
  </si>
  <si>
    <t>Zero</t>
  </si>
  <si>
    <t>JUSTIFICATION  FOR DEVIATION: The above investment is NPA since November, 2017 and 100% provision on the book value is already created by IIFCL Mutual Fund (IDF) Series-I as per SEBI guidelines. Further, there is un-certainty in recovery timelines, costs and recovery amount. Considering the same, the investment is valued at zero instead of Rs.30 Crores as stated above.</t>
  </si>
  <si>
    <t>*Hair-cut for senior, secured D rated infrastructure asset is 50% as per AMFI guidelines.</t>
  </si>
  <si>
    <t>Value considered in 15th December, 2020</t>
  </si>
  <si>
    <t>Impact on NAV due to deviation in Valuation: Due to deviation in valuation, the impact on NAV is NIL in 15th December 2020 as the security is continued to be valued at Zero. However, the NAV per unit  would have been higher by Rs.100000 (7.01%) if it had been valued at Rs.30 Crores in line with AMFI guidelines.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</si>
</sst>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409]dd\-mmm\-yy;@"/>
    <numFmt numFmtId="165" formatCode="_ * #,##0_)_£_ ;_ * \(#,##0\)_£_ ;_ * &quot;-&quot;??_)_£_ ;_ @_ "/>
    <numFmt numFmtId="166" formatCode="dd\-mmm\-yyyy"/>
  </numFmts>
  <fonts count="13" x14ac:knownFonts="1">
    <font>
      <sz val="10"/>
      <name val="Arial"/>
      <family val="2"/>
    </font>
    <font>
      <b/>
      <sz val="10"/>
      <color indexed="9"/>
      <name val="Times New Roman"/>
      <family val="1"/>
    </font>
    <font>
      <u/>
      <sz val="10"/>
      <color indexed="12"/>
      <name val="Arial"/>
      <family val="2"/>
    </font>
    <font>
      <b/>
      <sz val="14"/>
      <color indexed="9"/>
      <name val="Times New Roman"/>
      <family val="1"/>
    </font>
    <font>
      <b/>
      <sz val="10"/>
      <color indexed="62"/>
      <name val="Times New Roman"/>
      <family val="1"/>
    </font>
    <font>
      <b/>
      <sz val="10"/>
      <name val="Times New Roman"/>
      <family val="1"/>
    </font>
    <font>
      <sz val="10"/>
      <color indexed="62"/>
      <name val="Times New Roman"/>
      <family val="1"/>
    </font>
    <font>
      <sz val="10"/>
      <name val="Times New Roman"/>
      <family val="1"/>
    </font>
    <font>
      <b/>
      <sz val="10"/>
      <color indexed="8"/>
      <name val="Arial"/>
      <family val="2"/>
    </font>
    <font>
      <b/>
      <sz val="10"/>
      <color indexed="9"/>
      <name val="Arial"/>
      <family val="2"/>
    </font>
    <font>
      <b/>
      <sz val="10"/>
      <name val="Arial"/>
      <family val="2"/>
    </font>
    <font>
      <sz val="10"/>
      <name val="Arial"/>
      <family val="2"/>
    </font>
    <font>
      <b/>
      <sz val="10"/>
      <name val="Trebuchet MS"/>
      <family val="2"/>
    </font>
  </fonts>
  <fills count="4">
    <fill>
      <patternFill patternType="none"/>
    </fill>
    <fill>
      <patternFill patternType="gray125"/>
    </fill>
    <fill>
      <patternFill patternType="solid">
        <fgColor indexed="8"/>
        <bgColor indexed="64"/>
      </patternFill>
    </fill>
    <fill>
      <patternFill patternType="solid">
        <fgColor indexed="2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43" fontId="11" fillId="0" borderId="0" applyFont="0" applyFill="0" applyBorder="0" applyAlignment="0" applyProtection="0"/>
    <xf numFmtId="0" fontId="2" fillId="0" borderId="0" applyNumberFormat="0" applyFill="0" applyBorder="0" applyAlignment="0" applyProtection="0">
      <alignment vertical="top"/>
      <protection locked="0"/>
    </xf>
    <xf numFmtId="9" fontId="11" fillId="0" borderId="0" applyFont="0" applyFill="0" applyBorder="0" applyAlignment="0" applyProtection="0"/>
  </cellStyleXfs>
  <cellXfs count="75">
    <xf numFmtId="0" fontId="0" fillId="0" borderId="0" xfId="0"/>
    <xf numFmtId="0" fontId="1" fillId="2" borderId="1" xfId="2" applyFont="1" applyFill="1" applyBorder="1" applyAlignment="1" applyProtection="1">
      <alignment horizontal="center" vertical="center" wrapText="1"/>
    </xf>
    <xf numFmtId="0" fontId="1" fillId="2" borderId="1" xfId="0" applyFont="1" applyFill="1" applyBorder="1" applyAlignment="1">
      <alignment horizontal="center" vertical="top" wrapText="1"/>
    </xf>
    <xf numFmtId="165" fontId="1" fillId="2" borderId="1" xfId="1" applyNumberFormat="1" applyFont="1" applyFill="1" applyBorder="1" applyAlignment="1">
      <alignment horizontal="center" vertical="top" wrapText="1"/>
    </xf>
    <xf numFmtId="10" fontId="1" fillId="2" borderId="1" xfId="3" applyNumberFormat="1" applyFont="1" applyFill="1" applyBorder="1" applyAlignment="1">
      <alignment horizontal="center" vertical="top" wrapText="1"/>
    </xf>
    <xf numFmtId="0" fontId="8" fillId="0" borderId="0" xfId="0" applyFont="1" applyBorder="1" applyAlignment="1">
      <alignment horizontal="left" vertical="top"/>
    </xf>
    <xf numFmtId="0" fontId="8" fillId="3" borderId="0" xfId="0" applyFont="1" applyFill="1"/>
    <xf numFmtId="0" fontId="9" fillId="2" borderId="0" xfId="0" applyFont="1" applyFill="1"/>
    <xf numFmtId="166" fontId="1" fillId="2" borderId="1" xfId="1" applyNumberFormat="1" applyFont="1" applyFill="1" applyBorder="1" applyAlignment="1">
      <alignment horizontal="center" vertical="top" wrapText="1"/>
    </xf>
    <xf numFmtId="166" fontId="0" fillId="0" borderId="0" xfId="0" applyNumberFormat="1"/>
    <xf numFmtId="166" fontId="8" fillId="3" borderId="0" xfId="0" applyNumberFormat="1" applyFont="1" applyFill="1"/>
    <xf numFmtId="166" fontId="9" fillId="2" borderId="0" xfId="0" applyNumberFormat="1" applyFont="1" applyFill="1"/>
    <xf numFmtId="39" fontId="1" fillId="2" borderId="1" xfId="1" applyNumberFormat="1" applyFont="1" applyFill="1" applyBorder="1" applyAlignment="1">
      <alignment horizontal="center" vertical="top" wrapText="1"/>
    </xf>
    <xf numFmtId="39" fontId="0" fillId="0" borderId="0" xfId="0" applyNumberFormat="1"/>
    <xf numFmtId="39" fontId="8" fillId="3" borderId="0" xfId="0" applyNumberFormat="1" applyFont="1" applyFill="1"/>
    <xf numFmtId="10" fontId="0" fillId="0" borderId="0" xfId="0" applyNumberFormat="1"/>
    <xf numFmtId="10" fontId="8" fillId="3" borderId="0" xfId="0" applyNumberFormat="1" applyFont="1" applyFill="1"/>
    <xf numFmtId="10" fontId="9" fillId="2" borderId="0" xfId="0" applyNumberFormat="1" applyFont="1" applyFill="1"/>
    <xf numFmtId="0" fontId="10" fillId="0" borderId="0" xfId="0" applyFont="1"/>
    <xf numFmtId="0" fontId="10" fillId="0" borderId="0" xfId="0" applyFont="1" applyBorder="1" applyAlignment="1">
      <alignment horizontal="left" vertical="top"/>
    </xf>
    <xf numFmtId="4" fontId="9" fillId="2" borderId="0" xfId="0" applyNumberFormat="1" applyFont="1" applyFill="1"/>
    <xf numFmtId="0" fontId="0" fillId="0" borderId="0" xfId="0" applyFill="1"/>
    <xf numFmtId="4" fontId="0" fillId="0" borderId="0" xfId="0" applyNumberFormat="1"/>
    <xf numFmtId="39" fontId="0" fillId="0" borderId="0" xfId="0" applyNumberFormat="1" applyFill="1"/>
    <xf numFmtId="10" fontId="0" fillId="0" borderId="0" xfId="0" applyNumberFormat="1" applyFont="1" applyFill="1"/>
    <xf numFmtId="0" fontId="0" fillId="0" borderId="0" xfId="0" applyFont="1"/>
    <xf numFmtId="0" fontId="0" fillId="0" borderId="0" xfId="0" applyFont="1" applyFill="1"/>
    <xf numFmtId="15" fontId="0" fillId="0" borderId="0" xfId="0" applyNumberFormat="1"/>
    <xf numFmtId="15" fontId="0" fillId="0" borderId="0" xfId="1" applyNumberFormat="1" applyFont="1"/>
    <xf numFmtId="0" fontId="12" fillId="0" borderId="0" xfId="0" applyFont="1" applyFill="1" applyBorder="1"/>
    <xf numFmtId="9" fontId="0" fillId="0" borderId="0" xfId="0" applyNumberFormat="1"/>
    <xf numFmtId="9" fontId="0" fillId="0" borderId="0" xfId="0" applyNumberFormat="1" applyFont="1"/>
    <xf numFmtId="166" fontId="0" fillId="0" borderId="0" xfId="0" applyNumberFormat="1" applyFill="1"/>
    <xf numFmtId="39" fontId="0" fillId="0" borderId="0" xfId="0" applyNumberFormat="1" applyFont="1" applyFill="1"/>
    <xf numFmtId="166" fontId="0" fillId="0" borderId="0" xfId="0" applyNumberFormat="1" applyFont="1" applyFill="1"/>
    <xf numFmtId="0" fontId="10" fillId="0" borderId="0" xfId="0" applyFont="1" applyFill="1"/>
    <xf numFmtId="166" fontId="1" fillId="2" borderId="0" xfId="1" applyNumberFormat="1" applyFont="1" applyFill="1" applyBorder="1" applyAlignment="1">
      <alignment horizontal="center" vertical="top" wrapText="1"/>
    </xf>
    <xf numFmtId="14" fontId="4" fillId="0" borderId="1" xfId="0" applyNumberFormat="1" applyFont="1" applyFill="1" applyBorder="1" applyAlignment="1">
      <alignment horizontal="center" wrapText="1"/>
    </xf>
    <xf numFmtId="14" fontId="5" fillId="0" borderId="1" xfId="0" applyNumberFormat="1" applyFont="1" applyFill="1" applyBorder="1" applyAlignment="1">
      <alignment horizontal="left" wrapText="1"/>
    </xf>
    <xf numFmtId="164" fontId="4" fillId="0" borderId="1" xfId="0" applyNumberFormat="1" applyFont="1" applyFill="1" applyBorder="1" applyAlignment="1">
      <alignment horizontal="center" wrapText="1"/>
    </xf>
    <xf numFmtId="0" fontId="6" fillId="0" borderId="1" xfId="0" applyFont="1" applyFill="1" applyBorder="1" applyAlignment="1">
      <alignment horizontal="right" wrapText="1"/>
    </xf>
    <xf numFmtId="10" fontId="7" fillId="0" borderId="1" xfId="3" applyNumberFormat="1" applyFont="1" applyFill="1" applyBorder="1" applyAlignment="1">
      <alignment horizontal="right" wrapText="1"/>
    </xf>
    <xf numFmtId="0" fontId="7" fillId="0" borderId="1" xfId="0" applyFont="1" applyFill="1" applyBorder="1" applyAlignment="1">
      <alignment horizontal="center" wrapText="1"/>
    </xf>
    <xf numFmtId="14" fontId="4" fillId="0" borderId="1" xfId="0" applyNumberFormat="1" applyFont="1" applyFill="1" applyBorder="1" applyAlignment="1">
      <alignment wrapText="1"/>
    </xf>
    <xf numFmtId="0" fontId="0" fillId="0" borderId="5" xfId="0" applyBorder="1" applyAlignment="1">
      <alignment wrapText="1"/>
    </xf>
    <xf numFmtId="0" fontId="0" fillId="0" borderId="4" xfId="0" applyBorder="1" applyAlignment="1">
      <alignment wrapText="1"/>
    </xf>
    <xf numFmtId="0" fontId="10" fillId="0" borderId="10" xfId="0" applyFont="1" applyBorder="1" applyAlignment="1">
      <alignment vertical="center"/>
    </xf>
    <xf numFmtId="0" fontId="10" fillId="0" borderId="2" xfId="0" applyFont="1" applyBorder="1" applyAlignment="1">
      <alignment vertical="center"/>
    </xf>
    <xf numFmtId="39" fontId="10" fillId="0" borderId="2" xfId="0" applyNumberFormat="1" applyFont="1" applyBorder="1" applyAlignment="1">
      <alignment vertical="center" wrapText="1"/>
    </xf>
    <xf numFmtId="0" fontId="10" fillId="0" borderId="1" xfId="0" applyFont="1" applyBorder="1" applyAlignment="1">
      <alignment vertical="top" wrapText="1"/>
    </xf>
    <xf numFmtId="0" fontId="10" fillId="0" borderId="6" xfId="0" applyFont="1" applyBorder="1" applyAlignment="1">
      <alignment vertical="top" wrapText="1"/>
    </xf>
    <xf numFmtId="0" fontId="10" fillId="0" borderId="11" xfId="0" applyFont="1" applyBorder="1" applyAlignment="1">
      <alignment vertical="top" wrapText="1"/>
    </xf>
    <xf numFmtId="0" fontId="0" fillId="0" borderId="12" xfId="0" applyFont="1" applyBorder="1"/>
    <xf numFmtId="0" fontId="0" fillId="0" borderId="13" xfId="0" applyBorder="1"/>
    <xf numFmtId="39" fontId="0" fillId="0" borderId="13" xfId="0" applyNumberFormat="1" applyBorder="1" applyAlignment="1">
      <alignment wrapText="1"/>
    </xf>
    <xf numFmtId="0" fontId="0" fillId="0" borderId="5" xfId="0" applyBorder="1"/>
    <xf numFmtId="0" fontId="0" fillId="0" borderId="0" xfId="0" applyBorder="1"/>
    <xf numFmtId="0" fontId="0" fillId="0" borderId="14" xfId="0" applyBorder="1"/>
    <xf numFmtId="0" fontId="10" fillId="0" borderId="16" xfId="0" applyFont="1" applyBorder="1"/>
    <xf numFmtId="0" fontId="10" fillId="0" borderId="17" xfId="0" applyFont="1" applyBorder="1"/>
    <xf numFmtId="0" fontId="0" fillId="0" borderId="17" xfId="0" applyBorder="1"/>
    <xf numFmtId="0" fontId="0" fillId="0" borderId="18" xfId="0" applyBorder="1"/>
    <xf numFmtId="10" fontId="0" fillId="0" borderId="0" xfId="0" applyNumberFormat="1" applyBorder="1"/>
    <xf numFmtId="0" fontId="0" fillId="0" borderId="0" xfId="0" applyAlignment="1">
      <alignment vertical="top"/>
    </xf>
    <xf numFmtId="0" fontId="10" fillId="0" borderId="12" xfId="0" applyFont="1" applyBorder="1" applyAlignment="1">
      <alignment horizontal="left" vertical="top" wrapText="1"/>
    </xf>
    <xf numFmtId="0" fontId="10" fillId="0" borderId="0" xfId="0" applyFont="1" applyBorder="1" applyAlignment="1">
      <alignment horizontal="left" vertical="top" wrapText="1"/>
    </xf>
    <xf numFmtId="0" fontId="10" fillId="0" borderId="14" xfId="0" applyFont="1" applyBorder="1" applyAlignment="1">
      <alignment horizontal="left" vertical="top" wrapText="1"/>
    </xf>
    <xf numFmtId="0" fontId="3" fillId="2" borderId="3" xfId="0" applyFont="1" applyFill="1" applyBorder="1" applyAlignment="1">
      <alignment horizontal="center" vertical="center"/>
    </xf>
    <xf numFmtId="0" fontId="3" fillId="2" borderId="0" xfId="0" applyFont="1" applyFill="1"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0" fillId="0" borderId="15" xfId="0" applyFont="1" applyBorder="1" applyAlignment="1">
      <alignment horizontal="left" vertical="top" wrapText="1"/>
    </xf>
    <xf numFmtId="0" fontId="10" fillId="0" borderId="6" xfId="0" applyFont="1" applyBorder="1" applyAlignment="1">
      <alignment horizontal="left" vertical="top" wrapText="1"/>
    </xf>
    <xf numFmtId="0" fontId="10" fillId="0" borderId="11" xfId="0" applyFont="1" applyBorder="1" applyAlignment="1">
      <alignment horizontal="left" vertical="top" wrapText="1"/>
    </xf>
  </cellXfs>
  <cellStyles count="4">
    <cellStyle name="Comma" xfId="1" builtinId="3"/>
    <cellStyle name="Hyperlink" xfId="2"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4"/>
  <sheetViews>
    <sheetView tabSelected="1" topLeftCell="A27" workbookViewId="0">
      <selection activeCell="O15" sqref="O15"/>
    </sheetView>
  </sheetViews>
  <sheetFormatPr defaultColWidth="9.140625" defaultRowHeight="12.75" x14ac:dyDescent="0.2"/>
  <cols>
    <col min="1" max="1" width="6.42578125" bestFit="1" customWidth="1"/>
    <col min="2" max="2" width="45" bestFit="1" customWidth="1"/>
    <col min="3" max="3" width="14" bestFit="1" customWidth="1"/>
    <col min="4" max="4" width="16.28515625" bestFit="1" customWidth="1"/>
    <col min="5" max="5" width="22.7109375" bestFit="1" customWidth="1"/>
    <col min="6" max="6" width="14" bestFit="1" customWidth="1"/>
    <col min="7" max="7" width="11.85546875" bestFit="1" customWidth="1"/>
    <col min="8" max="8" width="11.85546875" customWidth="1"/>
    <col min="9" max="9" width="15.7109375" style="27" bestFit="1" customWidth="1"/>
    <col min="10" max="10" width="17.42578125" bestFit="1" customWidth="1"/>
    <col min="11" max="11" width="8" bestFit="1" customWidth="1"/>
  </cols>
  <sheetData>
    <row r="1" spans="1:9" ht="18.75" x14ac:dyDescent="0.2">
      <c r="A1" s="1"/>
      <c r="B1" s="67" t="s">
        <v>58</v>
      </c>
      <c r="C1" s="68"/>
      <c r="D1" s="68"/>
      <c r="E1" s="68"/>
      <c r="F1" s="68"/>
      <c r="G1" s="68"/>
      <c r="H1" s="68"/>
    </row>
    <row r="2" spans="1:9" x14ac:dyDescent="0.2">
      <c r="A2" s="37" t="s">
        <v>0</v>
      </c>
      <c r="B2" s="38" t="s">
        <v>57</v>
      </c>
      <c r="C2" s="38"/>
      <c r="D2" s="39"/>
      <c r="E2" s="40"/>
      <c r="F2" s="41"/>
      <c r="G2" s="45"/>
      <c r="H2" s="45"/>
    </row>
    <row r="3" spans="1:9" ht="15.75" customHeight="1" x14ac:dyDescent="0.2">
      <c r="A3" s="42"/>
      <c r="B3" s="43"/>
      <c r="C3" s="43"/>
      <c r="D3" s="37"/>
      <c r="E3" s="40"/>
      <c r="F3" s="41"/>
      <c r="G3" s="45"/>
      <c r="H3" s="44"/>
    </row>
    <row r="4" spans="1:9" ht="25.5" x14ac:dyDescent="0.2">
      <c r="A4" s="2" t="s">
        <v>16</v>
      </c>
      <c r="B4" s="3" t="s">
        <v>7</v>
      </c>
      <c r="C4" s="3" t="s">
        <v>21</v>
      </c>
      <c r="D4" s="3" t="s">
        <v>18</v>
      </c>
      <c r="E4" s="12" t="s">
        <v>9</v>
      </c>
      <c r="F4" s="4" t="s">
        <v>14</v>
      </c>
      <c r="G4" s="8" t="s">
        <v>2</v>
      </c>
      <c r="H4" s="36" t="s">
        <v>54</v>
      </c>
    </row>
    <row r="5" spans="1:9" ht="12.75" customHeight="1" x14ac:dyDescent="0.2">
      <c r="E5" s="13"/>
      <c r="F5" s="15"/>
      <c r="G5" s="9"/>
      <c r="H5" s="9"/>
    </row>
    <row r="6" spans="1:9" ht="12.75" customHeight="1" x14ac:dyDescent="0.2">
      <c r="E6" s="13"/>
      <c r="F6" s="15"/>
      <c r="G6" s="9"/>
      <c r="H6" s="9"/>
    </row>
    <row r="7" spans="1:9" ht="12.75" customHeight="1" x14ac:dyDescent="0.2">
      <c r="B7" s="18" t="s">
        <v>1</v>
      </c>
      <c r="C7" s="18"/>
      <c r="E7" s="13"/>
      <c r="F7" s="15"/>
      <c r="G7" s="9"/>
      <c r="H7" s="9"/>
    </row>
    <row r="8" spans="1:9" ht="12.75" customHeight="1" x14ac:dyDescent="0.3">
      <c r="B8" s="29" t="s">
        <v>34</v>
      </c>
      <c r="C8" s="18"/>
      <c r="E8" s="13"/>
      <c r="F8" s="15"/>
      <c r="G8" s="9"/>
      <c r="H8" s="9"/>
      <c r="I8"/>
    </row>
    <row r="9" spans="1:9" ht="12.75" customHeight="1" x14ac:dyDescent="0.2">
      <c r="A9">
        <v>1</v>
      </c>
      <c r="B9" s="26" t="s">
        <v>42</v>
      </c>
      <c r="C9" s="26" t="s">
        <v>44</v>
      </c>
      <c r="D9" t="s">
        <v>33</v>
      </c>
      <c r="E9" s="23">
        <v>973.577</v>
      </c>
      <c r="F9" s="24">
        <f>+E9/$E$49</f>
        <v>2.2764723913180206E-2</v>
      </c>
      <c r="G9" s="32">
        <v>44262</v>
      </c>
      <c r="H9" s="24">
        <v>0.12229999999999999</v>
      </c>
      <c r="I9"/>
    </row>
    <row r="10" spans="1:9" ht="12.75" customHeight="1" x14ac:dyDescent="0.2">
      <c r="A10">
        <f t="shared" ref="A10" si="0">+A9+1</f>
        <v>2</v>
      </c>
      <c r="B10" s="26" t="s">
        <v>42</v>
      </c>
      <c r="C10" s="25" t="s">
        <v>43</v>
      </c>
      <c r="D10" t="s">
        <v>33</v>
      </c>
      <c r="E10" s="23">
        <v>944.29</v>
      </c>
      <c r="F10" s="24">
        <f>+E10/$E$49</f>
        <v>2.2079918839472312E-2</v>
      </c>
      <c r="G10" s="9">
        <v>44342</v>
      </c>
      <c r="H10" s="24">
        <v>0.13375000000000001</v>
      </c>
      <c r="I10"/>
    </row>
    <row r="11" spans="1:9" ht="12.75" customHeight="1" x14ac:dyDescent="0.2">
      <c r="B11" s="6" t="s">
        <v>19</v>
      </c>
      <c r="C11" s="6"/>
      <c r="D11" s="6"/>
      <c r="E11" s="14">
        <f>SUM(E9:E10)</f>
        <v>1917.867</v>
      </c>
      <c r="F11" s="16">
        <f>SUM(F9:F10)</f>
        <v>4.4844642752652514E-2</v>
      </c>
      <c r="G11" s="10"/>
      <c r="H11" s="10"/>
      <c r="I11"/>
    </row>
    <row r="12" spans="1:9" ht="12.75" customHeight="1" x14ac:dyDescent="0.2">
      <c r="B12" s="18"/>
      <c r="C12" s="18"/>
      <c r="E12" s="13"/>
      <c r="F12" s="15"/>
      <c r="G12" s="9"/>
      <c r="H12" s="9"/>
      <c r="I12"/>
    </row>
    <row r="13" spans="1:9" ht="12.75" customHeight="1" x14ac:dyDescent="0.2">
      <c r="B13" s="18" t="s">
        <v>4</v>
      </c>
      <c r="C13" s="18"/>
      <c r="E13" s="13"/>
      <c r="F13" s="15"/>
      <c r="G13" s="9"/>
      <c r="H13" s="9"/>
      <c r="I13"/>
    </row>
    <row r="14" spans="1:9" ht="12.75" customHeight="1" x14ac:dyDescent="0.2">
      <c r="A14">
        <f>+A10+1</f>
        <v>3</v>
      </c>
      <c r="B14" s="26" t="s">
        <v>50</v>
      </c>
      <c r="C14" s="26" t="s">
        <v>49</v>
      </c>
      <c r="D14" s="24" t="s">
        <v>6</v>
      </c>
      <c r="E14" s="23">
        <v>5359.2143220999997</v>
      </c>
      <c r="F14" s="24">
        <f>+E14/$E$49</f>
        <v>0.12531215757373859</v>
      </c>
      <c r="G14" s="34">
        <v>44182</v>
      </c>
      <c r="H14" s="24">
        <v>3.223151260504202E-2</v>
      </c>
      <c r="I14"/>
    </row>
    <row r="15" spans="1:9" ht="12.75" customHeight="1" x14ac:dyDescent="0.2">
      <c r="A15">
        <f>+A14+1</f>
        <v>4</v>
      </c>
      <c r="B15" s="26" t="s">
        <v>47</v>
      </c>
      <c r="C15" s="26" t="s">
        <v>45</v>
      </c>
      <c r="D15" s="24" t="s">
        <v>6</v>
      </c>
      <c r="E15" s="23">
        <v>4584.6920116000001</v>
      </c>
      <c r="F15" s="24">
        <f>+E15/$E$49</f>
        <v>0.10720184214606218</v>
      </c>
      <c r="G15" s="34">
        <v>44182</v>
      </c>
      <c r="H15" s="24">
        <v>3.223151260504202E-2</v>
      </c>
      <c r="I15"/>
    </row>
    <row r="16" spans="1:9" ht="12.75" customHeight="1" x14ac:dyDescent="0.2">
      <c r="A16">
        <f t="shared" ref="A16:A17" si="1">+A15+1</f>
        <v>5</v>
      </c>
      <c r="B16" s="26" t="s">
        <v>48</v>
      </c>
      <c r="C16" s="26" t="s">
        <v>46</v>
      </c>
      <c r="D16" s="24" t="s">
        <v>6</v>
      </c>
      <c r="E16" s="23">
        <v>925.94219999999996</v>
      </c>
      <c r="F16" s="24">
        <f>+E16/$E$49</f>
        <v>2.1650900280679071E-2</v>
      </c>
      <c r="G16" s="34">
        <v>44462</v>
      </c>
      <c r="H16" s="24">
        <v>3.3750000000000002E-2</v>
      </c>
      <c r="I16"/>
    </row>
    <row r="17" spans="1:14" ht="12.75" customHeight="1" x14ac:dyDescent="0.2">
      <c r="A17">
        <f t="shared" si="1"/>
        <v>6</v>
      </c>
      <c r="B17" s="26" t="s">
        <v>56</v>
      </c>
      <c r="C17" s="26" t="s">
        <v>55</v>
      </c>
      <c r="D17" s="24" t="s">
        <v>6</v>
      </c>
      <c r="E17" s="23">
        <v>31.022274500000002</v>
      </c>
      <c r="F17" s="24">
        <f>+E17/$E$49</f>
        <v>7.253802361306713E-4</v>
      </c>
      <c r="G17" s="34">
        <v>44203</v>
      </c>
      <c r="H17" s="24">
        <v>3.1150000000000001E-2</v>
      </c>
      <c r="I17"/>
    </row>
    <row r="18" spans="1:14" ht="12.75" customHeight="1" x14ac:dyDescent="0.2">
      <c r="B18" s="21"/>
      <c r="C18" s="21"/>
      <c r="D18" s="26"/>
      <c r="E18" s="33"/>
      <c r="F18" s="24"/>
      <c r="G18" s="34"/>
      <c r="H18" s="34"/>
      <c r="I18"/>
    </row>
    <row r="19" spans="1:14" ht="12.75" customHeight="1" x14ac:dyDescent="0.2">
      <c r="B19" s="6" t="s">
        <v>19</v>
      </c>
      <c r="C19" s="6"/>
      <c r="D19" s="6"/>
      <c r="E19" s="14">
        <f>SUM(E14:E18)</f>
        <v>10900.870808199999</v>
      </c>
      <c r="F19" s="16">
        <f>SUM(F14:F18)</f>
        <v>0.25489028023661053</v>
      </c>
      <c r="G19" s="10"/>
      <c r="H19" s="10"/>
      <c r="I19"/>
      <c r="J19" s="5"/>
      <c r="K19" s="19"/>
    </row>
    <row r="20" spans="1:14" ht="12.75" customHeight="1" x14ac:dyDescent="0.2">
      <c r="E20" s="13"/>
      <c r="F20" s="15"/>
      <c r="G20" s="9"/>
      <c r="H20" s="9"/>
      <c r="I20"/>
      <c r="J20" s="62"/>
      <c r="K20" s="24"/>
      <c r="N20" s="30"/>
    </row>
    <row r="21" spans="1:14" ht="12.75" customHeight="1" x14ac:dyDescent="0.2">
      <c r="B21" s="18" t="s">
        <v>13</v>
      </c>
      <c r="C21" s="18"/>
      <c r="E21" s="13"/>
      <c r="F21" s="15"/>
      <c r="G21" s="9"/>
      <c r="H21" s="9"/>
      <c r="I21"/>
      <c r="J21" s="25"/>
      <c r="K21" s="24"/>
      <c r="M21" s="25"/>
      <c r="N21" s="31"/>
    </row>
    <row r="22" spans="1:14" ht="12.75" customHeight="1" x14ac:dyDescent="0.2">
      <c r="B22" s="18" t="s">
        <v>12</v>
      </c>
      <c r="C22" s="18"/>
      <c r="E22" s="13"/>
      <c r="F22" s="15"/>
      <c r="G22" s="9"/>
      <c r="H22" s="9"/>
      <c r="I22"/>
      <c r="J22" s="25"/>
      <c r="K22" s="24"/>
      <c r="M22" s="25"/>
      <c r="N22" s="31"/>
    </row>
    <row r="23" spans="1:14" s="25" customFormat="1" ht="12.75" customHeight="1" x14ac:dyDescent="0.2">
      <c r="A23">
        <f>+A17+1</f>
        <v>7</v>
      </c>
      <c r="B23" s="26" t="s">
        <v>40</v>
      </c>
      <c r="C23" s="26" t="s">
        <v>41</v>
      </c>
      <c r="D23" s="26" t="s">
        <v>39</v>
      </c>
      <c r="E23" s="23">
        <v>11999.674999999999</v>
      </c>
      <c r="F23" s="24">
        <f t="shared" ref="F23:F28" si="2">+E23/$E$49</f>
        <v>0.28058313664239259</v>
      </c>
      <c r="G23" s="34">
        <v>45306</v>
      </c>
      <c r="H23" s="24">
        <v>6.5424999999999997E-2</v>
      </c>
      <c r="I23"/>
      <c r="K23" s="24"/>
      <c r="N23" s="31"/>
    </row>
    <row r="24" spans="1:14" s="25" customFormat="1" ht="12.75" customHeight="1" x14ac:dyDescent="0.2">
      <c r="A24">
        <f>+A23+1</f>
        <v>8</v>
      </c>
      <c r="B24" s="26" t="s">
        <v>30</v>
      </c>
      <c r="C24" s="26" t="s">
        <v>29</v>
      </c>
      <c r="D24" s="26" t="s">
        <v>38</v>
      </c>
      <c r="E24" s="23">
        <v>3953.16</v>
      </c>
      <c r="F24" s="24">
        <f t="shared" si="2"/>
        <v>9.2435006152186694E-2</v>
      </c>
      <c r="G24" s="34">
        <v>45142</v>
      </c>
      <c r="H24" s="24">
        <v>9.4997999999999999E-2</v>
      </c>
      <c r="I24"/>
      <c r="K24" s="24"/>
      <c r="M24"/>
      <c r="N24" s="30"/>
    </row>
    <row r="25" spans="1:14" s="25" customFormat="1" ht="12.75" customHeight="1" x14ac:dyDescent="0.2">
      <c r="A25" s="25">
        <f t="shared" ref="A25:A28" si="3">A24+1</f>
        <v>9</v>
      </c>
      <c r="B25" s="26" t="s">
        <v>20</v>
      </c>
      <c r="C25" s="26" t="s">
        <v>51</v>
      </c>
      <c r="D25" s="26" t="s">
        <v>31</v>
      </c>
      <c r="E25" s="23">
        <v>1018.9275</v>
      </c>
      <c r="F25" s="24">
        <f t="shared" si="2"/>
        <v>2.3825134760832398E-2</v>
      </c>
      <c r="G25" s="34">
        <v>44829</v>
      </c>
      <c r="H25" s="24">
        <v>0</v>
      </c>
      <c r="I25"/>
      <c r="J25" s="15"/>
      <c r="K25" s="24"/>
      <c r="M25"/>
      <c r="N25" s="30"/>
    </row>
    <row r="26" spans="1:14" s="25" customFormat="1" ht="12.75" customHeight="1" x14ac:dyDescent="0.2">
      <c r="A26" s="25">
        <f t="shared" si="3"/>
        <v>10</v>
      </c>
      <c r="B26" s="26" t="s">
        <v>20</v>
      </c>
      <c r="C26" s="26" t="s">
        <v>52</v>
      </c>
      <c r="D26" s="26" t="s">
        <v>31</v>
      </c>
      <c r="E26" s="23">
        <v>1018.9275</v>
      </c>
      <c r="F26" s="24">
        <f t="shared" si="2"/>
        <v>2.3825134760832398E-2</v>
      </c>
      <c r="G26" s="34">
        <v>45194</v>
      </c>
      <c r="H26" s="24">
        <v>0</v>
      </c>
      <c r="I26"/>
      <c r="K26" s="24"/>
      <c r="M26"/>
      <c r="N26" s="30"/>
    </row>
    <row r="27" spans="1:14" s="25" customFormat="1" ht="12.75" customHeight="1" x14ac:dyDescent="0.2">
      <c r="A27" s="25">
        <f t="shared" si="3"/>
        <v>11</v>
      </c>
      <c r="B27" s="26" t="s">
        <v>20</v>
      </c>
      <c r="C27" s="26" t="s">
        <v>53</v>
      </c>
      <c r="D27" s="26" t="s">
        <v>31</v>
      </c>
      <c r="E27" s="23">
        <v>1018.9275</v>
      </c>
      <c r="F27" s="24">
        <f t="shared" si="2"/>
        <v>2.3825134760832398E-2</v>
      </c>
      <c r="G27" s="34">
        <v>45255</v>
      </c>
      <c r="H27" s="24">
        <v>0</v>
      </c>
      <c r="I27"/>
      <c r="J27" s="15"/>
      <c r="K27" s="24"/>
      <c r="N27" s="31"/>
    </row>
    <row r="28" spans="1:14" s="25" customFormat="1" ht="12.75" customHeight="1" x14ac:dyDescent="0.2">
      <c r="A28" s="25">
        <f t="shared" si="3"/>
        <v>12</v>
      </c>
      <c r="B28" s="26" t="s">
        <v>5</v>
      </c>
      <c r="C28" s="26" t="s">
        <v>22</v>
      </c>
      <c r="D28" s="26" t="s">
        <v>24</v>
      </c>
      <c r="E28" s="23">
        <v>0</v>
      </c>
      <c r="F28" s="24">
        <f t="shared" si="2"/>
        <v>0</v>
      </c>
      <c r="G28" s="34">
        <v>44786</v>
      </c>
      <c r="H28" s="24">
        <v>0</v>
      </c>
      <c r="I28"/>
      <c r="K28" s="24"/>
      <c r="N28" s="31"/>
    </row>
    <row r="29" spans="1:14" s="25" customFormat="1" ht="12.75" customHeight="1" x14ac:dyDescent="0.2">
      <c r="A29"/>
      <c r="I29"/>
      <c r="K29" s="24"/>
      <c r="N29" s="31"/>
    </row>
    <row r="30" spans="1:14" s="25" customFormat="1" ht="12.75" customHeight="1" x14ac:dyDescent="0.2">
      <c r="A30"/>
      <c r="B30" s="6" t="s">
        <v>19</v>
      </c>
      <c r="C30" s="6"/>
      <c r="D30" s="6"/>
      <c r="E30" s="14">
        <f>SUM(E23:E28)</f>
        <v>19009.617500000004</v>
      </c>
      <c r="F30" s="16">
        <f>SUM(F23:F28)</f>
        <v>0.44449354707707656</v>
      </c>
      <c r="G30" s="10"/>
      <c r="H30" s="10"/>
      <c r="I30"/>
      <c r="J30" s="26"/>
      <c r="K30" s="24"/>
      <c r="N30" s="31"/>
    </row>
    <row r="31" spans="1:14" ht="12.75" customHeight="1" x14ac:dyDescent="0.2">
      <c r="E31" s="13"/>
      <c r="F31" s="15"/>
      <c r="G31" s="9"/>
      <c r="H31" s="9"/>
      <c r="I31"/>
      <c r="J31" s="25"/>
      <c r="K31" s="24"/>
      <c r="N31" s="30"/>
    </row>
    <row r="32" spans="1:14" ht="12.75" customHeight="1" x14ac:dyDescent="0.2">
      <c r="A32" s="25"/>
      <c r="B32" s="18" t="s">
        <v>10</v>
      </c>
      <c r="C32" s="18"/>
      <c r="E32" s="13"/>
      <c r="F32" s="15"/>
      <c r="G32" s="9"/>
      <c r="H32" s="9"/>
      <c r="I32"/>
      <c r="J32" s="25"/>
      <c r="K32" s="24"/>
      <c r="M32" s="25"/>
      <c r="N32" s="31"/>
    </row>
    <row r="33" spans="1:14" ht="12.75" customHeight="1" x14ac:dyDescent="0.2">
      <c r="A33" s="25">
        <f>A28+1</f>
        <v>13</v>
      </c>
      <c r="B33" s="26" t="s">
        <v>15</v>
      </c>
      <c r="C33" s="26" t="s">
        <v>23</v>
      </c>
      <c r="D33" s="26" t="s">
        <v>35</v>
      </c>
      <c r="E33" s="23">
        <v>2025</v>
      </c>
      <c r="F33" s="24">
        <f>+E33/$E$49</f>
        <v>4.7349686695751764E-2</v>
      </c>
      <c r="G33" s="34">
        <v>44786</v>
      </c>
      <c r="H33" s="24">
        <v>0.12795000000000001</v>
      </c>
      <c r="I33"/>
      <c r="J33" s="15"/>
      <c r="K33" s="24"/>
      <c r="M33" s="25"/>
      <c r="N33" s="31"/>
    </row>
    <row r="34" spans="1:14" s="25" customFormat="1" ht="12.75" customHeight="1" x14ac:dyDescent="0.2">
      <c r="A34" s="25">
        <f>A33+1</f>
        <v>14</v>
      </c>
      <c r="B34" s="26" t="s">
        <v>27</v>
      </c>
      <c r="C34" s="26" t="s">
        <v>25</v>
      </c>
      <c r="D34" s="26" t="s">
        <v>36</v>
      </c>
      <c r="E34" s="23">
        <v>909.59400000000005</v>
      </c>
      <c r="F34" s="24">
        <f>+E34/$E$49</f>
        <v>2.126863749152377E-2</v>
      </c>
      <c r="G34" s="34">
        <v>45016</v>
      </c>
      <c r="H34" s="24">
        <v>0.11345</v>
      </c>
      <c r="I34"/>
      <c r="K34" s="24"/>
      <c r="M34"/>
      <c r="N34" s="30"/>
    </row>
    <row r="35" spans="1:14" s="25" customFormat="1" ht="12.75" customHeight="1" x14ac:dyDescent="0.2">
      <c r="A35" s="25">
        <f>A34+1</f>
        <v>15</v>
      </c>
      <c r="B35" s="26" t="s">
        <v>28</v>
      </c>
      <c r="C35" s="26" t="s">
        <v>26</v>
      </c>
      <c r="D35" s="26" t="s">
        <v>36</v>
      </c>
      <c r="E35" s="23">
        <v>890.72299999999996</v>
      </c>
      <c r="F35" s="24">
        <f>+E35/$E$49</f>
        <v>2.0827385176642024E-2</v>
      </c>
      <c r="G35" s="34">
        <v>45016</v>
      </c>
      <c r="H35" s="24">
        <v>0.11345</v>
      </c>
      <c r="I35"/>
      <c r="K35" s="24"/>
    </row>
    <row r="36" spans="1:14" s="25" customFormat="1" ht="12.75" customHeight="1" x14ac:dyDescent="0.2">
      <c r="B36" s="26"/>
      <c r="C36" s="26"/>
      <c r="D36" s="26"/>
      <c r="E36" s="23"/>
      <c r="F36" s="24"/>
      <c r="G36" s="34"/>
      <c r="H36" s="34"/>
      <c r="I36"/>
      <c r="K36" s="24"/>
    </row>
    <row r="37" spans="1:14" s="25" customFormat="1" ht="12.75" customHeight="1" x14ac:dyDescent="0.2">
      <c r="A37"/>
      <c r="B37" s="6" t="s">
        <v>19</v>
      </c>
      <c r="C37" s="6"/>
      <c r="D37" s="6"/>
      <c r="E37" s="14">
        <f>SUM(E33:E36)</f>
        <v>3825.317</v>
      </c>
      <c r="F37" s="16">
        <f>SUM(F33:F36)</f>
        <v>8.9445709363917561E-2</v>
      </c>
      <c r="G37" s="10"/>
      <c r="H37" s="10"/>
      <c r="I37"/>
      <c r="K37" s="24"/>
    </row>
    <row r="38" spans="1:14" ht="12.75" customHeight="1" x14ac:dyDescent="0.2">
      <c r="E38" s="13"/>
      <c r="F38" s="15"/>
      <c r="G38" s="9"/>
      <c r="H38" s="9"/>
      <c r="I38" s="28"/>
      <c r="J38" s="25"/>
      <c r="K38" s="25"/>
    </row>
    <row r="39" spans="1:14" ht="12.75" customHeight="1" x14ac:dyDescent="0.2">
      <c r="B39" s="18" t="s">
        <v>37</v>
      </c>
      <c r="E39" s="13"/>
      <c r="F39" s="15"/>
      <c r="G39" s="9"/>
      <c r="H39" s="9"/>
      <c r="I39" s="28"/>
      <c r="J39" s="25"/>
      <c r="K39" s="25"/>
    </row>
    <row r="40" spans="1:14" ht="12.75" customHeight="1" x14ac:dyDescent="0.2">
      <c r="B40" s="26"/>
      <c r="C40" s="21"/>
      <c r="D40" s="21"/>
      <c r="E40" s="23"/>
      <c r="F40" s="24"/>
      <c r="G40" s="32"/>
      <c r="H40" s="32"/>
      <c r="I40" s="28"/>
    </row>
    <row r="41" spans="1:14" s="25" customFormat="1" ht="12.75" customHeight="1" x14ac:dyDescent="0.2">
      <c r="A41"/>
      <c r="B41" s="6" t="s">
        <v>19</v>
      </c>
      <c r="C41" s="6"/>
      <c r="D41" s="6"/>
      <c r="E41" s="14">
        <f>SUM(E39:E40)</f>
        <v>0</v>
      </c>
      <c r="F41" s="16">
        <f>SUM(F39:F40)</f>
        <v>0</v>
      </c>
      <c r="G41" s="10"/>
      <c r="H41" s="10"/>
      <c r="I41" s="22"/>
      <c r="J41"/>
      <c r="K41"/>
    </row>
    <row r="42" spans="1:14" ht="12.75" customHeight="1" x14ac:dyDescent="0.2">
      <c r="E42" s="13"/>
      <c r="F42" s="15"/>
      <c r="G42" s="9"/>
      <c r="H42" s="9"/>
      <c r="I42" s="28"/>
    </row>
    <row r="43" spans="1:14" ht="12.75" customHeight="1" x14ac:dyDescent="0.2">
      <c r="B43" s="35" t="s">
        <v>32</v>
      </c>
      <c r="C43" s="35"/>
      <c r="D43" s="21" t="s">
        <v>17</v>
      </c>
      <c r="E43" s="23">
        <v>6291.92</v>
      </c>
      <c r="F43" s="24">
        <f>+E43/$E$49</f>
        <v>0.14712120529122688</v>
      </c>
      <c r="G43" s="32"/>
      <c r="H43" s="32"/>
      <c r="I43" s="28"/>
    </row>
    <row r="44" spans="1:14" ht="12.75" customHeight="1" x14ac:dyDescent="0.2">
      <c r="B44" s="6" t="s">
        <v>19</v>
      </c>
      <c r="C44" s="6"/>
      <c r="D44" s="6"/>
      <c r="E44" s="14">
        <f>+E43</f>
        <v>6291.92</v>
      </c>
      <c r="F44" s="16">
        <f>+F43</f>
        <v>0.14712120529122688</v>
      </c>
      <c r="G44" s="10"/>
      <c r="H44" s="10"/>
      <c r="I44" s="22"/>
    </row>
    <row r="45" spans="1:14" ht="12.75" customHeight="1" x14ac:dyDescent="0.2">
      <c r="E45" s="13"/>
      <c r="F45" s="15"/>
      <c r="G45" s="9"/>
      <c r="H45" s="9"/>
      <c r="I45" s="28"/>
    </row>
    <row r="46" spans="1:14" ht="12.75" customHeight="1" x14ac:dyDescent="0.2">
      <c r="B46" s="18" t="s">
        <v>11</v>
      </c>
      <c r="C46" s="18"/>
      <c r="E46" s="13"/>
      <c r="F46" s="15"/>
      <c r="G46" s="9"/>
      <c r="H46" s="9"/>
      <c r="I46" s="28"/>
    </row>
    <row r="47" spans="1:14" ht="12.75" customHeight="1" x14ac:dyDescent="0.2">
      <c r="B47" s="18" t="s">
        <v>3</v>
      </c>
      <c r="C47" s="18"/>
      <c r="E47" s="13">
        <f>E49-E19-E30-E37-E44-E41-E11</f>
        <v>821.32213859999706</v>
      </c>
      <c r="F47" s="15">
        <f>+E47/$E$49</f>
        <v>1.9204615278515885E-2</v>
      </c>
      <c r="G47" s="9"/>
      <c r="H47" s="9"/>
      <c r="I47" s="28"/>
    </row>
    <row r="48" spans="1:14" ht="12.75" customHeight="1" x14ac:dyDescent="0.2">
      <c r="B48" s="6" t="s">
        <v>19</v>
      </c>
      <c r="C48" s="6"/>
      <c r="D48" s="6"/>
      <c r="E48" s="14">
        <f>SUM(E47:E47)</f>
        <v>821.32213859999706</v>
      </c>
      <c r="F48" s="16">
        <f>SUM(F47)</f>
        <v>1.9204615278515885E-2</v>
      </c>
      <c r="G48" s="10"/>
      <c r="H48" s="10"/>
      <c r="I48" s="28"/>
    </row>
    <row r="49" spans="1:10" ht="12.75" customHeight="1" x14ac:dyDescent="0.2">
      <c r="B49" s="7" t="s">
        <v>8</v>
      </c>
      <c r="C49" s="7"/>
      <c r="D49" s="7"/>
      <c r="E49" s="20">
        <v>42766.914446800001</v>
      </c>
      <c r="F49" s="17">
        <f>+F48+F37+F30+F19+F44+F41+F11</f>
        <v>0.99999999999999989</v>
      </c>
      <c r="G49" s="11"/>
      <c r="H49" s="11"/>
      <c r="I49" s="28"/>
    </row>
    <row r="50" spans="1:10" ht="12.75" customHeight="1" thickBot="1" x14ac:dyDescent="0.25">
      <c r="I50" s="28"/>
    </row>
    <row r="51" spans="1:10" ht="37.5" customHeight="1" x14ac:dyDescent="0.2">
      <c r="B51" s="69" t="s">
        <v>59</v>
      </c>
      <c r="C51" s="70"/>
      <c r="D51" s="70"/>
      <c r="E51" s="70"/>
      <c r="F51" s="70"/>
      <c r="G51" s="70"/>
      <c r="H51" s="71"/>
    </row>
    <row r="52" spans="1:10" ht="62.25" customHeight="1" x14ac:dyDescent="0.2">
      <c r="B52" s="46" t="s">
        <v>60</v>
      </c>
      <c r="C52" s="47" t="s">
        <v>21</v>
      </c>
      <c r="D52" s="47" t="s">
        <v>61</v>
      </c>
      <c r="E52" s="48" t="s">
        <v>62</v>
      </c>
      <c r="F52" s="49" t="s">
        <v>67</v>
      </c>
      <c r="G52" s="50"/>
      <c r="H52" s="51"/>
      <c r="J52" s="22"/>
    </row>
    <row r="53" spans="1:10" ht="40.5" customHeight="1" x14ac:dyDescent="0.2">
      <c r="B53" s="52" t="s">
        <v>5</v>
      </c>
      <c r="C53" s="26" t="s">
        <v>22</v>
      </c>
      <c r="D53" s="53" t="s">
        <v>24</v>
      </c>
      <c r="E53" s="54" t="s">
        <v>63</v>
      </c>
      <c r="F53" s="55" t="s">
        <v>64</v>
      </c>
      <c r="G53" s="56"/>
      <c r="H53" s="57"/>
    </row>
    <row r="54" spans="1:10" ht="42" customHeight="1" x14ac:dyDescent="0.2">
      <c r="A54" s="63"/>
      <c r="B54" s="72" t="s">
        <v>65</v>
      </c>
      <c r="C54" s="73"/>
      <c r="D54" s="73"/>
      <c r="E54" s="73"/>
      <c r="F54" s="73"/>
      <c r="G54" s="73"/>
      <c r="H54" s="74"/>
    </row>
    <row r="55" spans="1:10" ht="38.25" customHeight="1" x14ac:dyDescent="0.2">
      <c r="B55" s="64" t="s">
        <v>68</v>
      </c>
      <c r="C55" s="65"/>
      <c r="D55" s="65"/>
      <c r="E55" s="65"/>
      <c r="F55" s="65"/>
      <c r="G55" s="65"/>
      <c r="H55" s="66"/>
    </row>
    <row r="56" spans="1:10" ht="14.25" customHeight="1" thickBot="1" x14ac:dyDescent="0.25">
      <c r="B56" s="58" t="s">
        <v>66</v>
      </c>
      <c r="C56" s="59"/>
      <c r="D56" s="60"/>
      <c r="E56" s="60"/>
      <c r="F56" s="60"/>
      <c r="G56" s="60"/>
      <c r="H56" s="61"/>
    </row>
    <row r="57" spans="1:10" ht="12.75" customHeight="1" x14ac:dyDescent="0.2">
      <c r="B57" s="18"/>
      <c r="C57" s="18"/>
      <c r="E57" s="22"/>
    </row>
    <row r="58" spans="1:10" ht="12.75" customHeight="1" x14ac:dyDescent="0.2">
      <c r="B58" s="18"/>
      <c r="C58" s="18"/>
    </row>
    <row r="59" spans="1:10" ht="12.75" customHeight="1" x14ac:dyDescent="0.2"/>
    <row r="60" spans="1:10" ht="12.75" customHeight="1" x14ac:dyDescent="0.2"/>
    <row r="61" spans="1:10" ht="12.75" customHeight="1" x14ac:dyDescent="0.2"/>
    <row r="62" spans="1:10" ht="12.75" customHeight="1" x14ac:dyDescent="0.2"/>
    <row r="63" spans="1:10" ht="12.75" customHeight="1" x14ac:dyDescent="0.2"/>
    <row r="64" spans="1:1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sheetData>
  <mergeCells count="4">
    <mergeCell ref="B55:H55"/>
    <mergeCell ref="B1:H1"/>
    <mergeCell ref="B51:H51"/>
    <mergeCell ref="B54:H54"/>
  </mergeCells>
  <pageMargins left="0.75" right="0.75" top="1" bottom="1" header="0.5" footer="0.5"/>
  <pageSetup paperSize="9" scale="62"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CLASSIFICATIONDATETIME%">11:28 05/05/2020</XMLData>
</file>

<file path=customXml/item2.xml><?xml version="1.0" encoding="utf-8"?>
<XMLData TextToDisplay="%DOCUMENTGUID%">{00000000-0000-0000-0000-000000000000}</XMLData>
</file>

<file path=customXml/item3.xml><?xml version="1.0" encoding="utf-8"?>
<XMLData TextToDisplay="RightsWATCHMark">9|CITI-No PII-Confidential|{00000000-0000-0000-0000-000000000000}</XMLData>
</file>

<file path=customXml/itemProps1.xml><?xml version="1.0" encoding="utf-8"?>
<ds:datastoreItem xmlns:ds="http://schemas.openxmlformats.org/officeDocument/2006/customXml" ds:itemID="{CC72615F-E051-45FC-903B-E51758370557}">
  <ds:schemaRefs/>
</ds:datastoreItem>
</file>

<file path=customXml/itemProps2.xml><?xml version="1.0" encoding="utf-8"?>
<ds:datastoreItem xmlns:ds="http://schemas.openxmlformats.org/officeDocument/2006/customXml" ds:itemID="{4F4B374D-FCA7-48A5-AEAE-94185906E7D0}">
  <ds:schemaRefs/>
</ds:datastoreItem>
</file>

<file path=customXml/itemProps3.xml><?xml version="1.0" encoding="utf-8"?>
<ds:datastoreItem xmlns:ds="http://schemas.openxmlformats.org/officeDocument/2006/customXml" ds:itemID="{CD9EEACB-DC22-47D4-8519-C104CCDFD4A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Series 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Vishe, Abhiram Narayan [ICG-OPS]</dc:creator>
  <cp:lastModifiedBy>Ajay Saini</cp:lastModifiedBy>
  <cp:lastPrinted>2020-12-18T09:10:29Z</cp:lastPrinted>
  <dcterms:created xsi:type="dcterms:W3CDTF">1996-10-14T23:33:28Z</dcterms:created>
  <dcterms:modified xsi:type="dcterms:W3CDTF">2020-12-18T11:37:30Z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1556964536</vt:i4>
  </property>
  <property fmtid="{D5CDD505-2E9C-101B-9397-08002B2CF9AE}" pid="3" name="_NewReviewCycle">
    <vt:lpwstr/>
  </property>
  <property fmtid="{D5CDD505-2E9C-101B-9397-08002B2CF9AE}" pid="4" name="_EmailSubject">
    <vt:lpwstr>IIFCL Factsheet Checking</vt:lpwstr>
  </property>
  <property fmtid="{D5CDD505-2E9C-101B-9397-08002B2CF9AE}" pid="5" name="_AuthorEmail">
    <vt:lpwstr>sg99745@imcap.ap.ssmb.com</vt:lpwstr>
  </property>
  <property fmtid="{D5CDD505-2E9C-101B-9397-08002B2CF9AE}" pid="6" name="_AuthorEmailDisplayName">
    <vt:lpwstr>Gandha, Sagar [ICG-OPS]</vt:lpwstr>
  </property>
  <property fmtid="{D5CDD505-2E9C-101B-9397-08002B2CF9AE}" pid="7" name="_ReviewingToolsShownOnce">
    <vt:lpwstr/>
  </property>
  <property fmtid="{D5CDD505-2E9C-101B-9397-08002B2CF9AE}" pid="8" name="RightsWATCHMark">
    <vt:lpwstr>9|CITI-No PII-Confidential|{00000000-0000-0000-0000-000000000000}</vt:lpwstr>
  </property>
</Properties>
</file>