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9330"/>
  </bookViews>
  <sheets>
    <sheet name="Series I" sheetId="1" r:id="rId1"/>
    <sheet name="Series II" sheetId="2" r:id="rId2"/>
  </sheets>
  <definedNames>
    <definedName name="_xlnm._FilterDatabase" localSheetId="0" hidden="1">'Series I'!$A$1:$K$86</definedName>
    <definedName name="_xlnm._FilterDatabase" localSheetId="1" hidden="1">'Series II'!$A$1:$K$91</definedName>
  </definedNames>
  <calcPr calcId="152511"/>
</workbook>
</file>

<file path=xl/calcChain.xml><?xml version="1.0" encoding="utf-8"?>
<calcChain xmlns="http://schemas.openxmlformats.org/spreadsheetml/2006/main">
  <c r="E30" i="2" l="1"/>
  <c r="F17" i="2"/>
  <c r="F13" i="2"/>
  <c r="F14" i="1"/>
  <c r="F16" i="1"/>
  <c r="F18" i="1"/>
  <c r="F17" i="1" l="1"/>
  <c r="A13" i="2" l="1"/>
  <c r="A14" i="2" s="1"/>
  <c r="A15" i="2" s="1"/>
  <c r="A16" i="2" s="1"/>
  <c r="A17" i="2" s="1"/>
  <c r="E19" i="2"/>
  <c r="F16" i="2"/>
  <c r="F15" i="2"/>
  <c r="F12" i="2"/>
  <c r="F14" i="2"/>
  <c r="A14" i="1"/>
  <c r="F13" i="1"/>
  <c r="F19" i="1"/>
  <c r="F15" i="1"/>
  <c r="A15" i="1" l="1"/>
  <c r="F19" i="2"/>
  <c r="A24" i="2"/>
  <c r="A16" i="1" l="1"/>
  <c r="A17" i="1" s="1"/>
  <c r="A18" i="1" s="1"/>
  <c r="A19" i="1" s="1"/>
  <c r="A25" i="1" s="1"/>
  <c r="A25" i="2"/>
  <c r="E39" i="1" l="1"/>
  <c r="E10" i="1" l="1"/>
  <c r="F9" i="1" l="1"/>
  <c r="F10" i="1" l="1"/>
  <c r="F25" i="1"/>
  <c r="F27" i="2" l="1"/>
  <c r="F30" i="1" l="1"/>
  <c r="E32" i="1"/>
  <c r="E9" i="2" l="1"/>
  <c r="A26" i="1" l="1"/>
  <c r="F9" i="2" l="1"/>
  <c r="E43" i="1" l="1"/>
  <c r="F43" i="1"/>
  <c r="E21" i="1" l="1"/>
  <c r="F29" i="2" l="1"/>
  <c r="F28" i="2"/>
  <c r="B2" i="2" l="1"/>
  <c r="F32" i="2"/>
  <c r="E33" i="2"/>
  <c r="E46" i="1"/>
  <c r="E49" i="1" s="1"/>
  <c r="E50" i="1" s="1"/>
  <c r="F45" i="1"/>
  <c r="F46" i="1" l="1"/>
  <c r="F33" i="2"/>
  <c r="F26" i="1"/>
  <c r="F27" i="1"/>
  <c r="F28" i="1"/>
  <c r="F29" i="1"/>
  <c r="F32" i="1" l="1"/>
  <c r="A26" i="2" l="1"/>
  <c r="A27" i="2" s="1"/>
  <c r="A28" i="2" s="1"/>
  <c r="A29" i="2" s="1"/>
  <c r="F37" i="1"/>
  <c r="F36" i="1"/>
  <c r="E36" i="2" l="1"/>
  <c r="F36" i="2" s="1"/>
  <c r="F23" i="2"/>
  <c r="F37" i="2" l="1"/>
  <c r="F35" i="1"/>
  <c r="F21" i="1" l="1"/>
  <c r="F49" i="1"/>
  <c r="F50" i="1" s="1"/>
  <c r="F39" i="1" l="1"/>
  <c r="F26" i="2" l="1"/>
  <c r="F24" i="2"/>
  <c r="F25" i="2" l="1"/>
  <c r="F30" i="2" l="1"/>
  <c r="F38" i="2" s="1"/>
  <c r="E37" i="2"/>
  <c r="A27" i="1" l="1"/>
  <c r="A28" i="1" s="1"/>
  <c r="A29" i="1" s="1"/>
  <c r="A30" i="1" l="1"/>
  <c r="A35" i="1" s="1"/>
  <c r="A36" i="1" s="1"/>
  <c r="A37" i="1" s="1"/>
  <c r="F51" i="1" l="1"/>
</calcChain>
</file>

<file path=xl/sharedStrings.xml><?xml version="1.0" encoding="utf-8"?>
<sst xmlns="http://schemas.openxmlformats.org/spreadsheetml/2006/main" count="159" uniqueCount="90">
  <si>
    <t xml:space="preserve">  </t>
  </si>
  <si>
    <t>MONEY MARKET INSTRUMENT</t>
  </si>
  <si>
    <t>Maturity Date</t>
  </si>
  <si>
    <t>Net Receivable/Payable</t>
  </si>
  <si>
    <t>Treasury Bill</t>
  </si>
  <si>
    <t>GVR Infra Projects Limited</t>
  </si>
  <si>
    <t>SOV</t>
  </si>
  <si>
    <t>Name of Instrument</t>
  </si>
  <si>
    <t>Grand Total</t>
  </si>
  <si>
    <t>Market value (Rs. In lakhs)</t>
  </si>
  <si>
    <t>Unlisted</t>
  </si>
  <si>
    <t>Cash &amp; Cash Equivalents</t>
  </si>
  <si>
    <t>Listed / awaiting listing on the stock exchanges</t>
  </si>
  <si>
    <t>BONDS &amp; NCDs</t>
  </si>
  <si>
    <t>% to Net Assets</t>
  </si>
  <si>
    <t>D. P. Jain &amp; Co Infrastructure Private Limited</t>
  </si>
  <si>
    <t>Sr. No.</t>
  </si>
  <si>
    <t>Unrated</t>
  </si>
  <si>
    <t>Rating / Industry</t>
  </si>
  <si>
    <t>Total</t>
  </si>
  <si>
    <t>GMR Warora Energy Limited</t>
  </si>
  <si>
    <t>ISIN</t>
  </si>
  <si>
    <t>INE427M07019</t>
  </si>
  <si>
    <t>INE111R07026</t>
  </si>
  <si>
    <t>BWR D</t>
  </si>
  <si>
    <t>INE975G08223</t>
  </si>
  <si>
    <t>IL&amp;FS Transportation Networks Limited</t>
  </si>
  <si>
    <t>INE563M07011</t>
  </si>
  <si>
    <t>Feedback Infra Private Limited</t>
  </si>
  <si>
    <t>SP Jammu Udhampur Highway Limited</t>
  </si>
  <si>
    <t>Darbhanga Motihari Transmission Company Limited</t>
  </si>
  <si>
    <t>INE923L07241</t>
  </si>
  <si>
    <t>INE659X07014</t>
  </si>
  <si>
    <t>INE209W07028</t>
  </si>
  <si>
    <t>Molagavalli Renewbale Private Limited</t>
  </si>
  <si>
    <t>Narmada Wind Energy Private Limited</t>
  </si>
  <si>
    <t>INE477K07018</t>
  </si>
  <si>
    <t>Green Infra Wind Energy Limited</t>
  </si>
  <si>
    <t>ICRA D</t>
  </si>
  <si>
    <t>Fixed Deposit</t>
  </si>
  <si>
    <t>INE732Q07AL0</t>
  </si>
  <si>
    <t>INE732Q07AM8</t>
  </si>
  <si>
    <t>Commercial Paper</t>
  </si>
  <si>
    <t xml:space="preserve">BWR A </t>
  </si>
  <si>
    <t>CARE A+(CE)</t>
  </si>
  <si>
    <t>CARE D</t>
  </si>
  <si>
    <t>STATE GOVERNMENT SECURITIES</t>
  </si>
  <si>
    <t>CRISIL AA</t>
  </si>
  <si>
    <t>CARE AAA</t>
  </si>
  <si>
    <t>ICRA AAA</t>
  </si>
  <si>
    <t>NIIF Infrastructure Finance Limted</t>
  </si>
  <si>
    <t>INE246R07418</t>
  </si>
  <si>
    <t>Feedback Energy Distribution Company Limited</t>
  </si>
  <si>
    <t>INE384W14033</t>
  </si>
  <si>
    <t>IN002020Z253</t>
  </si>
  <si>
    <t>364 DAY TBILL 23SEP2021</t>
  </si>
  <si>
    <t>INE124L07048</t>
  </si>
  <si>
    <t>INE124L07055</t>
  </si>
  <si>
    <t>INE124L07063</t>
  </si>
  <si>
    <t>ICRA AA+</t>
  </si>
  <si>
    <t>Aggregated Yield %</t>
  </si>
  <si>
    <t>IN002020Z071</t>
  </si>
  <si>
    <t>IN002020Y272</t>
  </si>
  <si>
    <t>364 DAY TBILL 20MAY2021</t>
  </si>
  <si>
    <t>364 DAYS TBILL 20MAY2021</t>
  </si>
  <si>
    <t>182 DAY TBILL 15APR2021</t>
  </si>
  <si>
    <t>182 DAYS T-BILL 15APR2021</t>
  </si>
  <si>
    <t>IN002020Z394</t>
  </si>
  <si>
    <t>364 DAY TBILL 30DEC2021</t>
  </si>
  <si>
    <t>IN002020Y421</t>
  </si>
  <si>
    <t>182 DAYS T-BILL 22JUL2021</t>
  </si>
  <si>
    <t>Portfolio as on March 15, 2021</t>
  </si>
  <si>
    <t>IN002020Z485</t>
  </si>
  <si>
    <t>IN002020Z436</t>
  </si>
  <si>
    <t>364 DAY TBILL 03MAR2022</t>
  </si>
  <si>
    <t>364 DAY TBILL 27JAN2022</t>
  </si>
  <si>
    <t>IN002020Z451</t>
  </si>
  <si>
    <t>364 DAY TBILL 10FEB2022</t>
  </si>
  <si>
    <t>*** Note: IIFCL Mutual Fund (IDF) Series-I: Deviation in valuation as per AMFI /35P/06/2019-20 circular dated 30th April, 2019 for the purpose of Fair value of portfolio:</t>
  </si>
  <si>
    <t>Name of the Security</t>
  </si>
  <si>
    <t>Rating</t>
  </si>
  <si>
    <t>Valuation as per AMFI Guidelines</t>
  </si>
  <si>
    <t>Rs. 30 Crores *(At standad hair cut of 50%)</t>
  </si>
  <si>
    <t>Zero</t>
  </si>
  <si>
    <t>JUSTIFICATION  FOR DEVIATION: The above investment is NPA since November, 2017 and 100% provision on the book value is already created by IIFCL Mutual Fund (IDF) Series-I as per SEBI guidelines. Further, there is un-certainty in recovery timelines, costs and recovery amount. Considering the same, the investment is valued at zero instead of Rs.30 Crores as stated above.</t>
  </si>
  <si>
    <t>*Hair-cut for senior, secured D rated infrastructure asset is 50% as per AMFI guidelines.</t>
  </si>
  <si>
    <t>Value considered on 15th March, 2021</t>
  </si>
  <si>
    <t>Impact on NAV due to deviation in Valuation: Due to deviation in valuation, the impact on NAV is NIL on 15th March 2021 as the security is continued to be valued at Zero. However, the NAV per unit  would have been higher by Rs. 100000 (7.29%) if it had been valued at Rs.30 Crores in line with AMFI guidelines.</t>
  </si>
  <si>
    <t>IIFCL MF INFRASTRUCTURE DEBT FUND SR - I (BSE SCRIP CODE 537488)</t>
  </si>
  <si>
    <t>IIFCL MF INFRASTRUCTURE DEBT FUND SR - II (BSE SCRIP CODE 540456)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</si>
</sst>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0.00_);_(* \(#,##0.00\);_(* &quot;-&quot;??_);_(@_)"/>
    <numFmt numFmtId="166" formatCode="[$-409]dd\-mmm\-yy;@"/>
    <numFmt numFmtId="167" formatCode="_ * #,##0_)_£_ ;_ * \(#,##0\)_£_ ;_ * &quot;-&quot;??_)_£_ ;_ @_ "/>
    <numFmt numFmtId="168" formatCode="dd\-mmm\-yyyy"/>
    <numFmt numFmtId="169" formatCode="#,##0.000000000000_);\(#,##0.000000000000\)"/>
  </numFmts>
  <fonts count="16" x14ac:knownFonts="1">
    <font>
      <sz val="10"/>
      <name val="Arial"/>
      <family val="2"/>
    </font>
    <font>
      <b/>
      <sz val="10"/>
      <color indexed="9"/>
      <name val="Times New Roman"/>
      <family val="1"/>
    </font>
    <font>
      <u/>
      <sz val="10"/>
      <color indexed="12"/>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
      <sz val="10"/>
      <color indexed="8"/>
      <name val="Arial"/>
      <family val="2"/>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xf numFmtId="165" fontId="11" fillId="0" borderId="0" applyFont="0" applyFill="0" applyBorder="0" applyAlignment="0" applyProtection="0"/>
    <xf numFmtId="0" fontId="2" fillId="0" borderId="0" applyNumberFormat="0" applyFill="0" applyBorder="0" applyAlignment="0" applyProtection="0">
      <alignment vertical="top"/>
      <protection locked="0"/>
    </xf>
    <xf numFmtId="9" fontId="11" fillId="0" borderId="0" applyFont="0" applyFill="0" applyBorder="0" applyAlignment="0" applyProtection="0"/>
    <xf numFmtId="164" fontId="11" fillId="0" borderId="0" applyFont="0" applyFill="0" applyBorder="0" applyAlignment="0" applyProtection="0"/>
  </cellStyleXfs>
  <cellXfs count="103">
    <xf numFmtId="0" fontId="0" fillId="0" borderId="0" xfId="0"/>
    <xf numFmtId="0" fontId="1" fillId="2" borderId="1" xfId="2" applyFont="1" applyFill="1" applyBorder="1" applyAlignment="1" applyProtection="1">
      <alignment horizontal="center" vertical="center" wrapText="1"/>
    </xf>
    <xf numFmtId="14" fontId="4" fillId="0" borderId="1" xfId="0" applyNumberFormat="1" applyFont="1" applyFill="1" applyBorder="1" applyAlignment="1">
      <alignment horizontal="center"/>
    </xf>
    <xf numFmtId="14" fontId="5" fillId="0" borderId="1" xfId="0" applyNumberFormat="1" applyFont="1" applyFill="1" applyBorder="1" applyAlignment="1">
      <alignment horizontal="left"/>
    </xf>
    <xf numFmtId="166" fontId="4" fillId="0" borderId="1" xfId="0" applyNumberFormat="1" applyFont="1" applyFill="1" applyBorder="1" applyAlignment="1">
      <alignment horizontal="center"/>
    </xf>
    <xf numFmtId="0" fontId="6" fillId="0" borderId="1" xfId="0" applyFont="1" applyFill="1" applyBorder="1" applyAlignment="1">
      <alignment horizontal="right"/>
    </xf>
    <xf numFmtId="10" fontId="7" fillId="0" borderId="1" xfId="3" applyNumberFormat="1" applyFont="1" applyFill="1" applyBorder="1" applyAlignment="1">
      <alignment horizontal="right"/>
    </xf>
    <xf numFmtId="0" fontId="7" fillId="0" borderId="1" xfId="0" applyFont="1" applyFill="1" applyBorder="1" applyAlignment="1">
      <alignment horizontal="center"/>
    </xf>
    <xf numFmtId="14" fontId="4" fillId="0" borderId="1" xfId="0" applyNumberFormat="1" applyFont="1" applyFill="1" applyBorder="1" applyAlignment="1"/>
    <xf numFmtId="0" fontId="1" fillId="2" borderId="1" xfId="0" applyFont="1" applyFill="1" applyBorder="1" applyAlignment="1">
      <alignment horizontal="center" vertical="top" wrapText="1"/>
    </xf>
    <xf numFmtId="167" fontId="1" fillId="2" borderId="1" xfId="1" applyNumberFormat="1" applyFont="1" applyFill="1" applyBorder="1" applyAlignment="1">
      <alignment horizontal="center" vertical="top" wrapText="1"/>
    </xf>
    <xf numFmtId="10" fontId="1" fillId="2" borderId="1" xfId="3" applyNumberFormat="1" applyFont="1" applyFill="1" applyBorder="1" applyAlignment="1">
      <alignment horizontal="center" vertical="top" wrapText="1"/>
    </xf>
    <xf numFmtId="0" fontId="8" fillId="0" borderId="0" xfId="0" applyFont="1" applyBorder="1" applyAlignment="1">
      <alignment horizontal="left" vertical="top"/>
    </xf>
    <xf numFmtId="0" fontId="8" fillId="3" borderId="0" xfId="0" applyFont="1" applyFill="1"/>
    <xf numFmtId="0" fontId="9" fillId="2" borderId="0" xfId="0" applyFont="1" applyFill="1"/>
    <xf numFmtId="168" fontId="0" fillId="0" borderId="0" xfId="0" applyNumberFormat="1"/>
    <xf numFmtId="168" fontId="8" fillId="3" borderId="0" xfId="0" applyNumberFormat="1" applyFont="1" applyFill="1"/>
    <xf numFmtId="168" fontId="9"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8" fillId="3" borderId="0" xfId="0" applyNumberFormat="1" applyFont="1" applyFill="1"/>
    <xf numFmtId="10" fontId="0" fillId="0" borderId="0" xfId="0" applyNumberFormat="1"/>
    <xf numFmtId="10" fontId="8" fillId="3" borderId="0" xfId="0" applyNumberFormat="1" applyFont="1" applyFill="1"/>
    <xf numFmtId="10" fontId="9" fillId="2" borderId="0" xfId="0" applyNumberFormat="1" applyFont="1" applyFill="1"/>
    <xf numFmtId="0" fontId="10" fillId="0" borderId="0" xfId="0" applyFont="1"/>
    <xf numFmtId="0" fontId="10" fillId="0" borderId="0" xfId="0" applyFont="1" applyBorder="1" applyAlignment="1">
      <alignment horizontal="left" vertical="top"/>
    </xf>
    <xf numFmtId="4" fontId="9" fillId="2" borderId="0" xfId="0" applyNumberFormat="1" applyFont="1" applyFill="1"/>
    <xf numFmtId="0" fontId="0" fillId="0" borderId="0" xfId="0" applyFill="1"/>
    <xf numFmtId="4" fontId="0" fillId="0" borderId="0" xfId="0" applyNumberFormat="1" applyFill="1"/>
    <xf numFmtId="169"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10" fontId="0" fillId="0" borderId="0" xfId="0" applyNumberFormat="1" applyFont="1"/>
    <xf numFmtId="168" fontId="0" fillId="0" borderId="0" xfId="0" applyNumberFormat="1" applyFont="1"/>
    <xf numFmtId="0" fontId="0" fillId="0" borderId="0" xfId="0" applyFont="1" applyFill="1"/>
    <xf numFmtId="15" fontId="0" fillId="0" borderId="0" xfId="0" applyNumberFormat="1"/>
    <xf numFmtId="165" fontId="0" fillId="0" borderId="0" xfId="1" applyFont="1" applyFill="1"/>
    <xf numFmtId="15" fontId="0" fillId="0" borderId="0" xfId="1" applyNumberFormat="1" applyFont="1"/>
    <xf numFmtId="39" fontId="0" fillId="0" borderId="0" xfId="0" applyNumberFormat="1" applyFont="1"/>
    <xf numFmtId="4" fontId="8" fillId="3" borderId="0" xfId="0" applyNumberFormat="1" applyFont="1" applyFill="1"/>
    <xf numFmtId="10" fontId="8" fillId="3" borderId="0" xfId="3" applyNumberFormat="1" applyFont="1" applyFill="1"/>
    <xf numFmtId="0" fontId="12" fillId="0" borderId="0" xfId="0" applyFont="1" applyFill="1" applyBorder="1"/>
    <xf numFmtId="9" fontId="0" fillId="0" borderId="0" xfId="0" applyNumberFormat="1"/>
    <xf numFmtId="9" fontId="0" fillId="0" borderId="0" xfId="0" applyNumberFormat="1" applyFont="1"/>
    <xf numFmtId="168" fontId="0" fillId="0" borderId="0" xfId="0" applyNumberFormat="1" applyFill="1"/>
    <xf numFmtId="39" fontId="0" fillId="0" borderId="0" xfId="0" applyNumberFormat="1" applyFont="1" applyFill="1"/>
    <xf numFmtId="168" fontId="0" fillId="0" borderId="0" xfId="0" applyNumberFormat="1" applyFont="1" applyFill="1"/>
    <xf numFmtId="0" fontId="10" fillId="0" borderId="0" xfId="0" applyFont="1" applyFill="1"/>
    <xf numFmtId="0" fontId="8" fillId="0" borderId="0" xfId="0" applyFont="1" applyFill="1"/>
    <xf numFmtId="39" fontId="8" fillId="0" borderId="0" xfId="0" applyNumberFormat="1" applyFont="1" applyFill="1"/>
    <xf numFmtId="10" fontId="8" fillId="0" borderId="0" xfId="0" applyNumberFormat="1" applyFont="1" applyFill="1"/>
    <xf numFmtId="168" fontId="8" fillId="0" borderId="0" xfId="0" applyNumberFormat="1" applyFont="1" applyFill="1"/>
    <xf numFmtId="0" fontId="13" fillId="0" borderId="0" xfId="0" applyFont="1" applyFill="1"/>
    <xf numFmtId="39" fontId="13" fillId="0" borderId="0" xfId="0" applyNumberFormat="1" applyFont="1" applyFill="1"/>
    <xf numFmtId="168" fontId="1" fillId="2" borderId="0" xfId="1" applyNumberFormat="1" applyFont="1" applyFill="1" applyBorder="1" applyAlignment="1">
      <alignment horizontal="center" vertical="top" wrapText="1"/>
    </xf>
    <xf numFmtId="0" fontId="14" fillId="0" borderId="5"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Border="1"/>
    <xf numFmtId="168" fontId="1" fillId="2" borderId="11" xfId="1" applyNumberFormat="1" applyFont="1" applyFill="1" applyBorder="1" applyAlignment="1">
      <alignment horizontal="center" vertical="top" wrapText="1"/>
    </xf>
    <xf numFmtId="0" fontId="0" fillId="0" borderId="1" xfId="0" applyBorder="1"/>
    <xf numFmtId="0" fontId="0" fillId="0" borderId="1" xfId="0" applyBorder="1"/>
    <xf numFmtId="0" fontId="0" fillId="0" borderId="1" xfId="0" applyFill="1" applyBorder="1"/>
    <xf numFmtId="0" fontId="14" fillId="0" borderId="13" xfId="0" applyFont="1" applyFill="1" applyBorder="1" applyAlignment="1">
      <alignment horizontal="center" wrapText="1"/>
    </xf>
    <xf numFmtId="0" fontId="14" fillId="0" borderId="14" xfId="0" applyFont="1" applyFill="1" applyBorder="1" applyAlignment="1">
      <alignment horizontal="center" wrapText="1"/>
    </xf>
    <xf numFmtId="0" fontId="14" fillId="0" borderId="15" xfId="0" applyFont="1" applyFill="1" applyBorder="1" applyAlignment="1">
      <alignment horizontal="center" wrapText="1"/>
    </xf>
    <xf numFmtId="0" fontId="14" fillId="0" borderId="16" xfId="0" applyFont="1" applyFill="1" applyBorder="1" applyAlignment="1">
      <alignment horizontal="center" wrapText="1"/>
    </xf>
    <xf numFmtId="0" fontId="14" fillId="0" borderId="0" xfId="0" applyFont="1" applyFill="1" applyBorder="1" applyAlignment="1">
      <alignment horizont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9" xfId="0" applyFont="1" applyFill="1" applyBorder="1" applyAlignment="1">
      <alignment horizontal="center" wrapText="1"/>
    </xf>
    <xf numFmtId="0" fontId="14" fillId="0" borderId="20" xfId="0" applyFont="1" applyFill="1" applyBorder="1" applyAlignment="1">
      <alignment horizontal="center" wrapText="1"/>
    </xf>
    <xf numFmtId="0" fontId="14" fillId="0" borderId="13"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7"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21" xfId="0" applyFont="1" applyBorder="1" applyAlignment="1">
      <alignment horizontal="left"/>
    </xf>
    <xf numFmtId="0" fontId="14" fillId="0" borderId="22" xfId="0" applyFont="1" applyBorder="1" applyAlignment="1">
      <alignment horizontal="left"/>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5">
    <cellStyle name="Comma" xfId="1" builtinId="3"/>
    <cellStyle name="Comma 2" xf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A17" workbookViewId="0">
      <selection activeCell="J13" sqref="J13"/>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38" bestFit="1" customWidth="1"/>
    <col min="10" max="10" width="17.42578125" bestFit="1" customWidth="1"/>
    <col min="11" max="11" width="8" bestFit="1" customWidth="1"/>
  </cols>
  <sheetData>
    <row r="1" spans="1:9" ht="18.75" customHeight="1" x14ac:dyDescent="0.2">
      <c r="A1" s="1"/>
      <c r="B1" s="89" t="s">
        <v>88</v>
      </c>
      <c r="C1" s="90"/>
      <c r="D1" s="90"/>
      <c r="E1" s="90"/>
      <c r="F1" s="90"/>
      <c r="G1" s="90"/>
      <c r="H1" s="90"/>
    </row>
    <row r="2" spans="1:9" x14ac:dyDescent="0.2">
      <c r="A2" s="2" t="s">
        <v>0</v>
      </c>
      <c r="B2" s="3" t="s">
        <v>71</v>
      </c>
      <c r="C2" s="3"/>
      <c r="D2" s="4"/>
      <c r="E2" s="5"/>
      <c r="F2" s="6"/>
      <c r="G2" s="66"/>
      <c r="H2" s="66"/>
    </row>
    <row r="3" spans="1:9" ht="15.75" customHeight="1" x14ac:dyDescent="0.2">
      <c r="A3" s="7"/>
      <c r="B3" s="8"/>
      <c r="C3" s="8"/>
      <c r="D3" s="2"/>
      <c r="E3" s="5"/>
      <c r="F3" s="6"/>
      <c r="G3" s="66"/>
      <c r="H3" s="66"/>
    </row>
    <row r="4" spans="1:9" ht="25.5" x14ac:dyDescent="0.2">
      <c r="A4" s="9" t="s">
        <v>16</v>
      </c>
      <c r="B4" s="10" t="s">
        <v>7</v>
      </c>
      <c r="C4" s="10" t="s">
        <v>21</v>
      </c>
      <c r="D4" s="10" t="s">
        <v>18</v>
      </c>
      <c r="E4" s="18" t="s">
        <v>9</v>
      </c>
      <c r="F4" s="11" t="s">
        <v>14</v>
      </c>
      <c r="G4" s="65" t="s">
        <v>2</v>
      </c>
      <c r="H4" s="57" t="s">
        <v>60</v>
      </c>
    </row>
    <row r="5" spans="1:9" ht="12.75" customHeight="1" x14ac:dyDescent="0.2">
      <c r="E5" s="19"/>
      <c r="F5" s="21"/>
      <c r="G5" s="15"/>
      <c r="H5" s="15"/>
    </row>
    <row r="6" spans="1:9" ht="12.75" customHeight="1" x14ac:dyDescent="0.2">
      <c r="E6" s="19"/>
      <c r="F6" s="21"/>
      <c r="G6" s="15"/>
      <c r="H6" s="15"/>
    </row>
    <row r="7" spans="1:9" ht="12.75" customHeight="1" x14ac:dyDescent="0.2">
      <c r="B7" s="24" t="s">
        <v>1</v>
      </c>
      <c r="C7" s="24"/>
      <c r="E7" s="19"/>
      <c r="F7" s="21"/>
      <c r="G7" s="15"/>
      <c r="H7" s="15"/>
    </row>
    <row r="8" spans="1:9" ht="12.75" customHeight="1" x14ac:dyDescent="0.3">
      <c r="B8" s="44" t="s">
        <v>42</v>
      </c>
      <c r="C8" s="24"/>
      <c r="E8" s="19"/>
      <c r="F8" s="21"/>
      <c r="G8" s="15"/>
      <c r="H8" s="15"/>
      <c r="I8"/>
    </row>
    <row r="9" spans="1:9" ht="12.75" customHeight="1" x14ac:dyDescent="0.2">
      <c r="A9">
        <v>1</v>
      </c>
      <c r="B9" s="37" t="s">
        <v>52</v>
      </c>
      <c r="C9" s="34" t="s">
        <v>53</v>
      </c>
      <c r="D9" t="s">
        <v>24</v>
      </c>
      <c r="E9" s="31">
        <v>0</v>
      </c>
      <c r="F9" s="32">
        <f>+E9/$E$51</f>
        <v>0</v>
      </c>
      <c r="G9" s="15">
        <v>44342</v>
      </c>
      <c r="H9" s="32">
        <v>0</v>
      </c>
      <c r="I9"/>
    </row>
    <row r="10" spans="1:9" ht="12.75" customHeight="1" x14ac:dyDescent="0.2">
      <c r="B10" s="13" t="s">
        <v>19</v>
      </c>
      <c r="C10" s="13"/>
      <c r="D10" s="13"/>
      <c r="E10" s="20">
        <f>SUM(E9:E9)</f>
        <v>0</v>
      </c>
      <c r="F10" s="22">
        <f>SUM(F9:F9)</f>
        <v>0</v>
      </c>
      <c r="G10" s="16"/>
      <c r="H10" s="16"/>
      <c r="I10"/>
    </row>
    <row r="11" spans="1:9" ht="12.75" customHeight="1" x14ac:dyDescent="0.2">
      <c r="B11" s="24"/>
      <c r="C11" s="24"/>
      <c r="E11" s="19"/>
      <c r="F11" s="21"/>
      <c r="G11" s="15"/>
      <c r="H11" s="15"/>
      <c r="I11"/>
    </row>
    <row r="12" spans="1:9" ht="12.75" customHeight="1" x14ac:dyDescent="0.2">
      <c r="B12" s="24" t="s">
        <v>4</v>
      </c>
      <c r="C12" s="24"/>
      <c r="E12" s="19"/>
      <c r="F12" s="21"/>
      <c r="G12" s="15"/>
      <c r="H12" s="15"/>
      <c r="I12"/>
    </row>
    <row r="13" spans="1:9" ht="12.75" customHeight="1" x14ac:dyDescent="0.2">
      <c r="A13">
        <v>2</v>
      </c>
      <c r="B13" s="37" t="s">
        <v>66</v>
      </c>
      <c r="C13" s="37" t="s">
        <v>62</v>
      </c>
      <c r="D13" s="32" t="s">
        <v>6</v>
      </c>
      <c r="E13" s="31">
        <v>10239.993615599999</v>
      </c>
      <c r="F13" s="32">
        <f t="shared" ref="F13:F19" si="0">+E13/$E$51</f>
        <v>0.24888898143818466</v>
      </c>
      <c r="G13" s="49">
        <v>44301</v>
      </c>
      <c r="H13" s="32">
        <v>3.3399999999999999E-2</v>
      </c>
      <c r="I13"/>
    </row>
    <row r="14" spans="1:9" ht="12.75" customHeight="1" x14ac:dyDescent="0.2">
      <c r="A14">
        <f>+A13+1</f>
        <v>3</v>
      </c>
      <c r="B14" s="37" t="s">
        <v>74</v>
      </c>
      <c r="C14" s="37" t="s">
        <v>72</v>
      </c>
      <c r="D14" s="32" t="s">
        <v>6</v>
      </c>
      <c r="E14" s="31">
        <v>941.55805129999999</v>
      </c>
      <c r="F14" s="32">
        <f t="shared" si="0"/>
        <v>2.288511430280301E-2</v>
      </c>
      <c r="G14" s="49">
        <v>44623</v>
      </c>
      <c r="H14" s="32">
        <v>3.7600000000000001E-2</v>
      </c>
      <c r="I14"/>
    </row>
    <row r="15" spans="1:9" ht="12.75" customHeight="1" x14ac:dyDescent="0.2">
      <c r="A15">
        <f>+A14+1</f>
        <v>4</v>
      </c>
      <c r="B15" s="37" t="s">
        <v>55</v>
      </c>
      <c r="C15" s="37" t="s">
        <v>54</v>
      </c>
      <c r="D15" s="32" t="s">
        <v>6</v>
      </c>
      <c r="E15" s="31">
        <v>933.03395</v>
      </c>
      <c r="F15" s="32">
        <f t="shared" si="0"/>
        <v>2.2677931078879818E-2</v>
      </c>
      <c r="G15" s="49">
        <v>44462</v>
      </c>
      <c r="H15" s="32">
        <v>3.4799999999999998E-2</v>
      </c>
      <c r="I15"/>
    </row>
    <row r="16" spans="1:9" ht="12.75" customHeight="1" x14ac:dyDescent="0.2">
      <c r="A16">
        <f>+A15+1</f>
        <v>5</v>
      </c>
      <c r="B16" s="37" t="s">
        <v>75</v>
      </c>
      <c r="C16" s="37" t="s">
        <v>73</v>
      </c>
      <c r="D16" s="32" t="s">
        <v>6</v>
      </c>
      <c r="E16" s="31">
        <v>70.072653899999992</v>
      </c>
      <c r="F16" s="32">
        <f t="shared" si="0"/>
        <v>1.7031564774876615E-3</v>
      </c>
      <c r="G16" s="49">
        <v>44588</v>
      </c>
      <c r="H16" s="32">
        <v>3.6600000000000001E-2</v>
      </c>
      <c r="I16"/>
    </row>
    <row r="17" spans="1:14" ht="12.75" customHeight="1" x14ac:dyDescent="0.2">
      <c r="A17">
        <f>+A16+1</f>
        <v>6</v>
      </c>
      <c r="B17" s="37" t="s">
        <v>70</v>
      </c>
      <c r="C17" s="37" t="s">
        <v>69</v>
      </c>
      <c r="D17" s="32" t="s">
        <v>6</v>
      </c>
      <c r="E17" s="31">
        <v>64.537295999999998</v>
      </c>
      <c r="F17" s="32">
        <f t="shared" si="0"/>
        <v>1.5686163946180803E-3</v>
      </c>
      <c r="G17" s="49">
        <v>44399</v>
      </c>
      <c r="H17" s="32">
        <v>3.3700000000000001E-2</v>
      </c>
      <c r="I17"/>
    </row>
    <row r="18" spans="1:14" ht="12.75" customHeight="1" x14ac:dyDescent="0.2">
      <c r="A18">
        <f>+A17+1</f>
        <v>7</v>
      </c>
      <c r="B18" s="37" t="s">
        <v>68</v>
      </c>
      <c r="C18" s="37" t="s">
        <v>67</v>
      </c>
      <c r="D18" s="32" t="s">
        <v>6</v>
      </c>
      <c r="E18" s="31">
        <v>31.148418599999999</v>
      </c>
      <c r="F18" s="32">
        <f t="shared" si="0"/>
        <v>7.5708037229181015E-4</v>
      </c>
      <c r="G18" s="49">
        <v>44560</v>
      </c>
      <c r="H18" s="32">
        <v>3.6400000000000002E-2</v>
      </c>
      <c r="I18"/>
    </row>
    <row r="19" spans="1:14" ht="12.75" customHeight="1" x14ac:dyDescent="0.2">
      <c r="A19">
        <f t="shared" ref="A19" si="1">+A18+1</f>
        <v>8</v>
      </c>
      <c r="B19" s="37" t="s">
        <v>63</v>
      </c>
      <c r="C19" s="37" t="s">
        <v>61</v>
      </c>
      <c r="D19" s="32" t="s">
        <v>6</v>
      </c>
      <c r="E19" s="31">
        <v>16.301976700000001</v>
      </c>
      <c r="F19" s="32">
        <f t="shared" si="0"/>
        <v>3.9622899472425917E-4</v>
      </c>
      <c r="G19" s="49">
        <v>44336</v>
      </c>
      <c r="H19" s="32">
        <v>3.3000000000000002E-2</v>
      </c>
      <c r="I19"/>
    </row>
    <row r="20" spans="1:14" ht="12.75" customHeight="1" x14ac:dyDescent="0.2">
      <c r="B20" s="27"/>
      <c r="C20" s="27"/>
      <c r="D20" s="37"/>
      <c r="E20" s="48"/>
      <c r="F20" s="32"/>
      <c r="G20" s="49"/>
      <c r="H20" s="49"/>
      <c r="I20"/>
    </row>
    <row r="21" spans="1:14" ht="12.75" customHeight="1" x14ac:dyDescent="0.2">
      <c r="B21" s="13" t="s">
        <v>19</v>
      </c>
      <c r="C21" s="13"/>
      <c r="D21" s="13"/>
      <c r="E21" s="20">
        <f>SUM(E13:E20)</f>
        <v>12296.645962100001</v>
      </c>
      <c r="F21" s="22">
        <f>SUM(F13:F20)</f>
        <v>0.29887710905898929</v>
      </c>
      <c r="G21" s="16"/>
      <c r="H21" s="16"/>
      <c r="I21"/>
      <c r="J21" s="12"/>
      <c r="K21" s="25"/>
    </row>
    <row r="22" spans="1:14" ht="12.75" customHeight="1" x14ac:dyDescent="0.2">
      <c r="E22" s="19"/>
      <c r="F22" s="21"/>
      <c r="G22" s="15"/>
      <c r="H22" s="15"/>
      <c r="I22"/>
      <c r="J22" s="21"/>
      <c r="K22" s="32"/>
      <c r="N22" s="45"/>
    </row>
    <row r="23" spans="1:14" ht="12.75" customHeight="1" x14ac:dyDescent="0.2">
      <c r="B23" s="24" t="s">
        <v>13</v>
      </c>
      <c r="C23" s="24"/>
      <c r="E23" s="19"/>
      <c r="F23" s="21"/>
      <c r="G23" s="15"/>
      <c r="H23" s="15"/>
      <c r="I23"/>
      <c r="J23" s="34"/>
      <c r="K23" s="32"/>
      <c r="M23" s="34"/>
      <c r="N23" s="46"/>
    </row>
    <row r="24" spans="1:14" ht="12.75" customHeight="1" x14ac:dyDescent="0.2">
      <c r="B24" s="24" t="s">
        <v>12</v>
      </c>
      <c r="C24" s="24"/>
      <c r="E24" s="19"/>
      <c r="F24" s="21"/>
      <c r="G24" s="15"/>
      <c r="H24" s="15"/>
      <c r="I24"/>
      <c r="J24" s="34"/>
      <c r="K24" s="32"/>
      <c r="M24" s="34"/>
      <c r="N24" s="46"/>
    </row>
    <row r="25" spans="1:14" s="34" customFormat="1" ht="12.75" customHeight="1" x14ac:dyDescent="0.2">
      <c r="A25">
        <f>+A19+1</f>
        <v>9</v>
      </c>
      <c r="B25" s="37" t="s">
        <v>50</v>
      </c>
      <c r="C25" s="37" t="s">
        <v>51</v>
      </c>
      <c r="D25" s="37" t="s">
        <v>49</v>
      </c>
      <c r="E25" s="31">
        <v>11858.6505</v>
      </c>
      <c r="F25" s="32">
        <f t="shared" ref="F25:F30" si="2">+E25/$E$51</f>
        <v>0.28823137542586064</v>
      </c>
      <c r="G25" s="49">
        <v>45306</v>
      </c>
      <c r="H25" s="32">
        <v>6.9099999999999995E-2</v>
      </c>
      <c r="I25"/>
      <c r="K25" s="32"/>
      <c r="N25" s="46"/>
    </row>
    <row r="26" spans="1:14" s="34" customFormat="1" ht="12.75" customHeight="1" x14ac:dyDescent="0.2">
      <c r="A26">
        <f>+A25+1</f>
        <v>10</v>
      </c>
      <c r="B26" s="37" t="s">
        <v>37</v>
      </c>
      <c r="C26" s="37" t="s">
        <v>36</v>
      </c>
      <c r="D26" s="37" t="s">
        <v>47</v>
      </c>
      <c r="E26" s="31">
        <v>3886.3319999999999</v>
      </c>
      <c r="F26" s="32">
        <f t="shared" si="2"/>
        <v>9.4459552351385673E-2</v>
      </c>
      <c r="G26" s="49">
        <v>45142</v>
      </c>
      <c r="H26" s="32">
        <v>9.6199999999999994E-2</v>
      </c>
      <c r="I26"/>
      <c r="K26" s="32"/>
      <c r="M26"/>
      <c r="N26" s="45"/>
    </row>
    <row r="27" spans="1:14" s="34" customFormat="1" ht="12.75" customHeight="1" x14ac:dyDescent="0.2">
      <c r="A27" s="34">
        <f t="shared" ref="A27:A30" si="3">A26+1</f>
        <v>11</v>
      </c>
      <c r="B27" s="37" t="s">
        <v>20</v>
      </c>
      <c r="C27" s="37" t="s">
        <v>56</v>
      </c>
      <c r="D27" s="37" t="s">
        <v>38</v>
      </c>
      <c r="E27" s="31">
        <v>1018.9275</v>
      </c>
      <c r="F27" s="32">
        <f t="shared" si="2"/>
        <v>2.476562360820345E-2</v>
      </c>
      <c r="G27" s="49">
        <v>44829</v>
      </c>
      <c r="H27" s="32">
        <v>0</v>
      </c>
      <c r="I27"/>
      <c r="J27" s="21"/>
      <c r="K27" s="32"/>
      <c r="M27"/>
      <c r="N27" s="45"/>
    </row>
    <row r="28" spans="1:14" s="34" customFormat="1" ht="12.75" customHeight="1" x14ac:dyDescent="0.2">
      <c r="A28" s="34">
        <f t="shared" si="3"/>
        <v>12</v>
      </c>
      <c r="B28" s="37" t="s">
        <v>20</v>
      </c>
      <c r="C28" s="37" t="s">
        <v>57</v>
      </c>
      <c r="D28" s="37" t="s">
        <v>38</v>
      </c>
      <c r="E28" s="31">
        <v>1018.9275</v>
      </c>
      <c r="F28" s="32">
        <f t="shared" si="2"/>
        <v>2.476562360820345E-2</v>
      </c>
      <c r="G28" s="49">
        <v>45194</v>
      </c>
      <c r="H28" s="32">
        <v>0</v>
      </c>
      <c r="I28"/>
      <c r="K28" s="32"/>
      <c r="M28"/>
      <c r="N28" s="45"/>
    </row>
    <row r="29" spans="1:14" s="34" customFormat="1" ht="12.75" customHeight="1" x14ac:dyDescent="0.2">
      <c r="A29" s="34">
        <f t="shared" si="3"/>
        <v>13</v>
      </c>
      <c r="B29" s="37" t="s">
        <v>20</v>
      </c>
      <c r="C29" s="37" t="s">
        <v>58</v>
      </c>
      <c r="D29" s="37" t="s">
        <v>38</v>
      </c>
      <c r="E29" s="31">
        <v>1018.9275</v>
      </c>
      <c r="F29" s="32">
        <f t="shared" si="2"/>
        <v>2.476562360820345E-2</v>
      </c>
      <c r="G29" s="49">
        <v>45255</v>
      </c>
      <c r="H29" s="32">
        <v>0</v>
      </c>
      <c r="I29"/>
      <c r="J29" s="21"/>
      <c r="K29" s="32"/>
      <c r="N29" s="46"/>
    </row>
    <row r="30" spans="1:14" s="34" customFormat="1" ht="12.75" customHeight="1" x14ac:dyDescent="0.2">
      <c r="A30" s="34">
        <f t="shared" si="3"/>
        <v>14</v>
      </c>
      <c r="B30" s="37" t="s">
        <v>5</v>
      </c>
      <c r="C30" s="37" t="s">
        <v>22</v>
      </c>
      <c r="D30" s="37" t="s">
        <v>24</v>
      </c>
      <c r="E30" s="31">
        <v>0</v>
      </c>
      <c r="F30" s="32">
        <f t="shared" si="2"/>
        <v>0</v>
      </c>
      <c r="G30" s="49">
        <v>44786</v>
      </c>
      <c r="H30" s="32">
        <v>0</v>
      </c>
      <c r="I30"/>
      <c r="K30" s="32"/>
      <c r="N30" s="46"/>
    </row>
    <row r="31" spans="1:14" s="34" customFormat="1" ht="12.75" customHeight="1" x14ac:dyDescent="0.2">
      <c r="A31"/>
      <c r="I31"/>
      <c r="K31" s="32"/>
      <c r="N31" s="46"/>
    </row>
    <row r="32" spans="1:14" s="34" customFormat="1" ht="12.75" customHeight="1" x14ac:dyDescent="0.2">
      <c r="A32"/>
      <c r="B32" s="13" t="s">
        <v>19</v>
      </c>
      <c r="C32" s="13"/>
      <c r="D32" s="13"/>
      <c r="E32" s="20">
        <f>SUM(E25:E30)</f>
        <v>18801.765000000003</v>
      </c>
      <c r="F32" s="22">
        <f>SUM(F25:F30)</f>
        <v>0.45698779860185668</v>
      </c>
      <c r="G32" s="16"/>
      <c r="H32" s="16"/>
      <c r="I32"/>
      <c r="J32" s="37"/>
      <c r="K32" s="32"/>
      <c r="N32" s="46"/>
    </row>
    <row r="33" spans="1:14" ht="12.75" customHeight="1" x14ac:dyDescent="0.2">
      <c r="E33" s="19"/>
      <c r="F33" s="21"/>
      <c r="G33" s="15"/>
      <c r="H33" s="15"/>
      <c r="I33"/>
      <c r="J33" s="34"/>
      <c r="K33" s="32"/>
      <c r="N33" s="45"/>
    </row>
    <row r="34" spans="1:14" ht="12.75" customHeight="1" x14ac:dyDescent="0.2">
      <c r="A34" s="34"/>
      <c r="B34" s="24" t="s">
        <v>10</v>
      </c>
      <c r="C34" s="24"/>
      <c r="E34" s="19"/>
      <c r="F34" s="21"/>
      <c r="G34" s="15"/>
      <c r="H34" s="15"/>
      <c r="I34"/>
      <c r="J34" s="34"/>
      <c r="K34" s="32"/>
      <c r="M34" s="34"/>
      <c r="N34" s="46"/>
    </row>
    <row r="35" spans="1:14" ht="12.75" customHeight="1" x14ac:dyDescent="0.2">
      <c r="A35" s="34">
        <f>A30+1</f>
        <v>15</v>
      </c>
      <c r="B35" s="37" t="s">
        <v>15</v>
      </c>
      <c r="C35" s="37" t="s">
        <v>23</v>
      </c>
      <c r="D35" s="37" t="s">
        <v>43</v>
      </c>
      <c r="E35" s="31">
        <v>2010.88</v>
      </c>
      <c r="F35" s="32">
        <f>+E35/$E$51</f>
        <v>4.8875604202717221E-2</v>
      </c>
      <c r="G35" s="49">
        <v>44786</v>
      </c>
      <c r="H35" s="32">
        <v>0.13400000000000001</v>
      </c>
      <c r="I35"/>
      <c r="J35" s="34"/>
      <c r="K35" s="32"/>
      <c r="M35" s="34"/>
      <c r="N35" s="46"/>
    </row>
    <row r="36" spans="1:14" s="34" customFormat="1" ht="12.75" customHeight="1" x14ac:dyDescent="0.2">
      <c r="A36" s="34">
        <f>A35+1</f>
        <v>16</v>
      </c>
      <c r="B36" s="37" t="s">
        <v>34</v>
      </c>
      <c r="C36" s="37" t="s">
        <v>32</v>
      </c>
      <c r="D36" s="37" t="s">
        <v>44</v>
      </c>
      <c r="E36" s="31">
        <v>893.73900000000003</v>
      </c>
      <c r="F36" s="32">
        <f>+E36/$E$51</f>
        <v>2.1722844537979534E-2</v>
      </c>
      <c r="G36" s="49">
        <v>45016</v>
      </c>
      <c r="H36" s="32">
        <v>0.1195</v>
      </c>
      <c r="I36"/>
      <c r="J36" s="21"/>
      <c r="K36" s="32"/>
      <c r="M36"/>
      <c r="N36" s="45"/>
    </row>
    <row r="37" spans="1:14" s="34" customFormat="1" ht="12.75" customHeight="1" x14ac:dyDescent="0.2">
      <c r="A37" s="34">
        <f>A36+1</f>
        <v>17</v>
      </c>
      <c r="B37" s="37" t="s">
        <v>35</v>
      </c>
      <c r="C37" s="37" t="s">
        <v>33</v>
      </c>
      <c r="D37" s="37" t="s">
        <v>44</v>
      </c>
      <c r="E37" s="31">
        <v>874.90700000000004</v>
      </c>
      <c r="F37" s="32">
        <f>+E37/$E$51</f>
        <v>2.1265121860174013E-2</v>
      </c>
      <c r="G37" s="49">
        <v>45016</v>
      </c>
      <c r="H37" s="32">
        <v>0.1195</v>
      </c>
      <c r="I37"/>
      <c r="K37" s="32"/>
    </row>
    <row r="38" spans="1:14" s="34" customFormat="1" ht="12.75" customHeight="1" x14ac:dyDescent="0.2">
      <c r="B38" s="37"/>
      <c r="C38" s="37"/>
      <c r="D38" s="37"/>
      <c r="E38" s="31"/>
      <c r="F38" s="32"/>
      <c r="G38" s="49"/>
      <c r="H38" s="49"/>
      <c r="I38"/>
      <c r="K38" s="32"/>
    </row>
    <row r="39" spans="1:14" s="34" customFormat="1" ht="12.75" customHeight="1" x14ac:dyDescent="0.2">
      <c r="A39"/>
      <c r="B39" s="13" t="s">
        <v>19</v>
      </c>
      <c r="C39" s="13"/>
      <c r="D39" s="13"/>
      <c r="E39" s="20">
        <f>SUM(E35:E38)</f>
        <v>3779.5260000000003</v>
      </c>
      <c r="F39" s="22">
        <f>SUM(F35:F38)</f>
        <v>9.1863570600870775E-2</v>
      </c>
      <c r="G39" s="16"/>
      <c r="H39" s="16"/>
      <c r="I39"/>
      <c r="K39" s="32"/>
    </row>
    <row r="40" spans="1:14" ht="12.75" customHeight="1" x14ac:dyDescent="0.2">
      <c r="E40" s="19"/>
      <c r="F40" s="21"/>
      <c r="G40" s="15"/>
      <c r="H40" s="15"/>
      <c r="I40" s="40"/>
      <c r="J40" s="34"/>
      <c r="K40" s="32"/>
    </row>
    <row r="41" spans="1:14" ht="12.75" customHeight="1" x14ac:dyDescent="0.2">
      <c r="B41" s="24" t="s">
        <v>46</v>
      </c>
      <c r="E41" s="19"/>
      <c r="F41" s="21"/>
      <c r="G41" s="15"/>
      <c r="H41" s="15"/>
      <c r="I41" s="40"/>
      <c r="J41" s="34"/>
      <c r="K41" s="34"/>
    </row>
    <row r="42" spans="1:14" ht="12.75" customHeight="1" x14ac:dyDescent="0.2">
      <c r="B42" s="37"/>
      <c r="C42" s="27"/>
      <c r="D42" s="27"/>
      <c r="E42" s="31"/>
      <c r="F42" s="32"/>
      <c r="G42" s="47"/>
      <c r="H42" s="47"/>
      <c r="I42" s="40"/>
      <c r="J42" s="34"/>
      <c r="K42" s="34"/>
    </row>
    <row r="43" spans="1:14" s="34" customFormat="1" ht="12.75" customHeight="1" x14ac:dyDescent="0.2">
      <c r="A43"/>
      <c r="B43" s="13" t="s">
        <v>19</v>
      </c>
      <c r="C43" s="13"/>
      <c r="D43" s="13"/>
      <c r="E43" s="20">
        <f>SUM(E41:E42)</f>
        <v>0</v>
      </c>
      <c r="F43" s="22">
        <f>SUM(F41:F42)</f>
        <v>0</v>
      </c>
      <c r="G43" s="16"/>
      <c r="H43" s="16"/>
      <c r="I43" s="30"/>
      <c r="J43"/>
      <c r="K43"/>
    </row>
    <row r="44" spans="1:14" ht="12.75" customHeight="1" x14ac:dyDescent="0.2">
      <c r="E44" s="19"/>
      <c r="F44" s="21"/>
      <c r="G44" s="15"/>
      <c r="H44" s="15"/>
      <c r="I44" s="40"/>
    </row>
    <row r="45" spans="1:14" ht="12.75" customHeight="1" x14ac:dyDescent="0.2">
      <c r="B45" s="50" t="s">
        <v>39</v>
      </c>
      <c r="C45" s="50"/>
      <c r="D45" s="27" t="s">
        <v>17</v>
      </c>
      <c r="E45" s="31">
        <v>6178.11625</v>
      </c>
      <c r="F45" s="32">
        <f>+E45/$E$51</f>
        <v>0.15016269720389858</v>
      </c>
      <c r="G45" s="47"/>
      <c r="H45" s="47"/>
      <c r="I45" s="40"/>
    </row>
    <row r="46" spans="1:14" ht="12.75" customHeight="1" x14ac:dyDescent="0.2">
      <c r="B46" s="13" t="s">
        <v>19</v>
      </c>
      <c r="C46" s="13"/>
      <c r="D46" s="13"/>
      <c r="E46" s="20">
        <f>+E45</f>
        <v>6178.11625</v>
      </c>
      <c r="F46" s="22">
        <f>+F45</f>
        <v>0.15016269720389858</v>
      </c>
      <c r="G46" s="16"/>
      <c r="H46" s="16"/>
      <c r="I46" s="30"/>
    </row>
    <row r="47" spans="1:14" ht="12.75" customHeight="1" x14ac:dyDescent="0.2">
      <c r="E47" s="19"/>
      <c r="F47" s="21"/>
      <c r="G47" s="15"/>
      <c r="H47" s="15"/>
      <c r="I47" s="40"/>
    </row>
    <row r="48" spans="1:14" ht="12.75" customHeight="1" x14ac:dyDescent="0.2">
      <c r="B48" s="24" t="s">
        <v>11</v>
      </c>
      <c r="C48" s="24"/>
      <c r="E48" s="19"/>
      <c r="F48" s="21"/>
      <c r="G48" s="15"/>
      <c r="H48" s="15"/>
      <c r="I48" s="40"/>
    </row>
    <row r="49" spans="2:10" ht="12.75" customHeight="1" x14ac:dyDescent="0.2">
      <c r="B49" s="24" t="s">
        <v>3</v>
      </c>
      <c r="C49" s="24"/>
      <c r="E49" s="19">
        <f>E51-E21-E32-E39-E46-E43-E10</f>
        <v>86.762980199994672</v>
      </c>
      <c r="F49" s="21">
        <f>+E49/$E$51</f>
        <v>2.1088245343845137E-3</v>
      </c>
      <c r="G49" s="15"/>
      <c r="H49" s="15"/>
      <c r="I49" s="40"/>
    </row>
    <row r="50" spans="2:10" ht="12.75" customHeight="1" x14ac:dyDescent="0.2">
      <c r="B50" s="13" t="s">
        <v>19</v>
      </c>
      <c r="C50" s="13"/>
      <c r="D50" s="13"/>
      <c r="E50" s="20">
        <f>SUM(E49:E49)</f>
        <v>86.762980199994672</v>
      </c>
      <c r="F50" s="22">
        <f>SUM(F49)</f>
        <v>2.1088245343845137E-3</v>
      </c>
      <c r="G50" s="16"/>
      <c r="H50" s="16"/>
      <c r="I50" s="40"/>
    </row>
    <row r="51" spans="2:10" ht="12.75" customHeight="1" x14ac:dyDescent="0.2">
      <c r="B51" s="14" t="s">
        <v>8</v>
      </c>
      <c r="C51" s="14"/>
      <c r="D51" s="14"/>
      <c r="E51" s="26">
        <v>41142.816192300001</v>
      </c>
      <c r="F51" s="23">
        <f>+F50+F39+F32+F21+F46+F43+F10</f>
        <v>0.99999999999999978</v>
      </c>
      <c r="G51" s="17"/>
      <c r="H51" s="17"/>
      <c r="I51" s="40"/>
    </row>
    <row r="52" spans="2:10" ht="12.75" customHeight="1" thickBot="1" x14ac:dyDescent="0.25">
      <c r="I52" s="40"/>
    </row>
    <row r="53" spans="2:10" ht="12.75" customHeight="1" x14ac:dyDescent="0.2">
      <c r="B53" s="91" t="s">
        <v>78</v>
      </c>
      <c r="C53" s="92"/>
      <c r="D53" s="92"/>
      <c r="E53" s="92"/>
      <c r="F53" s="92"/>
      <c r="G53" s="92"/>
      <c r="H53" s="93"/>
    </row>
    <row r="54" spans="2:10" ht="45" x14ac:dyDescent="0.2">
      <c r="B54" s="58" t="s">
        <v>79</v>
      </c>
      <c r="C54" s="94" t="s">
        <v>21</v>
      </c>
      <c r="D54" s="95"/>
      <c r="E54" s="59" t="s">
        <v>80</v>
      </c>
      <c r="F54" s="60" t="s">
        <v>81</v>
      </c>
      <c r="G54" s="96" t="s">
        <v>86</v>
      </c>
      <c r="H54" s="97"/>
    </row>
    <row r="55" spans="2:10" ht="51" x14ac:dyDescent="0.2">
      <c r="B55" s="61" t="s">
        <v>5</v>
      </c>
      <c r="C55" s="98" t="s">
        <v>22</v>
      </c>
      <c r="D55" s="99"/>
      <c r="E55" s="62" t="s">
        <v>24</v>
      </c>
      <c r="F55" s="63" t="s">
        <v>82</v>
      </c>
      <c r="G55" s="98" t="s">
        <v>83</v>
      </c>
      <c r="H55" s="100"/>
      <c r="J55" s="30"/>
    </row>
    <row r="56" spans="2:10" ht="12.75" customHeight="1" x14ac:dyDescent="0.2">
      <c r="B56" s="69" t="s">
        <v>84</v>
      </c>
      <c r="C56" s="70"/>
      <c r="D56" s="70"/>
      <c r="E56" s="70"/>
      <c r="F56" s="70"/>
      <c r="G56" s="70"/>
      <c r="H56" s="71"/>
    </row>
    <row r="57" spans="2:10" ht="12.75" customHeight="1" x14ac:dyDescent="0.2">
      <c r="B57" s="72"/>
      <c r="C57" s="73"/>
      <c r="D57" s="73"/>
      <c r="E57" s="73"/>
      <c r="F57" s="73"/>
      <c r="G57" s="73"/>
      <c r="H57" s="74"/>
    </row>
    <row r="58" spans="2:10" ht="29.25" customHeight="1" x14ac:dyDescent="0.2">
      <c r="B58" s="75"/>
      <c r="C58" s="76"/>
      <c r="D58" s="76"/>
      <c r="E58" s="76"/>
      <c r="F58" s="76"/>
      <c r="G58" s="76"/>
      <c r="H58" s="77"/>
    </row>
    <row r="59" spans="2:10" ht="12.75" customHeight="1" x14ac:dyDescent="0.2">
      <c r="B59" s="78" t="s">
        <v>87</v>
      </c>
      <c r="C59" s="79"/>
      <c r="D59" s="79"/>
      <c r="E59" s="79"/>
      <c r="F59" s="79"/>
      <c r="G59" s="79"/>
      <c r="H59" s="80"/>
    </row>
    <row r="60" spans="2:10" ht="12.75" customHeight="1" x14ac:dyDescent="0.2">
      <c r="B60" s="81"/>
      <c r="C60" s="82"/>
      <c r="D60" s="82"/>
      <c r="E60" s="82"/>
      <c r="F60" s="82"/>
      <c r="G60" s="82"/>
      <c r="H60" s="83"/>
    </row>
    <row r="61" spans="2:10" ht="20.25" customHeight="1" x14ac:dyDescent="0.2">
      <c r="B61" s="84"/>
      <c r="C61" s="85"/>
      <c r="D61" s="85"/>
      <c r="E61" s="85"/>
      <c r="F61" s="85"/>
      <c r="G61" s="85"/>
      <c r="H61" s="86"/>
    </row>
    <row r="62" spans="2:10" ht="12.75" customHeight="1" thickBot="1" x14ac:dyDescent="0.3">
      <c r="B62" s="87" t="s">
        <v>85</v>
      </c>
      <c r="C62" s="88"/>
      <c r="D62" s="88"/>
      <c r="E62" s="88"/>
      <c r="F62" s="88"/>
      <c r="G62" s="88"/>
      <c r="H62" s="64"/>
    </row>
    <row r="63" spans="2:10" ht="12.75" customHeight="1" x14ac:dyDescent="0.2"/>
    <row r="64" spans="2: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sheetData>
  <sortState ref="B13:H19">
    <sortCondition descending="1" ref="E13:E19"/>
  </sortState>
  <mergeCells count="9">
    <mergeCell ref="B56:H58"/>
    <mergeCell ref="B59:H61"/>
    <mergeCell ref="B62:G62"/>
    <mergeCell ref="B1:H1"/>
    <mergeCell ref="B53:H53"/>
    <mergeCell ref="C54:D54"/>
    <mergeCell ref="G54:H54"/>
    <mergeCell ref="C55:D55"/>
    <mergeCell ref="G55:H55"/>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opLeftCell="A7" zoomScaleNormal="100" workbookViewId="0">
      <selection activeCell="K9" sqref="K9"/>
    </sheetView>
  </sheetViews>
  <sheetFormatPr defaultColWidth="9.140625" defaultRowHeight="12.75" x14ac:dyDescent="0.2"/>
  <cols>
    <col min="1" max="1" width="6.42578125" bestFit="1" customWidth="1"/>
    <col min="2" max="2" width="45" bestFit="1" customWidth="1"/>
    <col min="3" max="3" width="14" bestFit="1" customWidth="1"/>
    <col min="4" max="4" width="15.140625" bestFit="1" customWidth="1"/>
    <col min="5" max="5" width="24.140625" bestFit="1" customWidth="1"/>
    <col min="6" max="6" width="14" bestFit="1" customWidth="1"/>
    <col min="7" max="7" width="11.85546875" bestFit="1" customWidth="1"/>
    <col min="8" max="9" width="13.28515625" style="27" customWidth="1"/>
    <col min="10" max="10" width="17.42578125" bestFit="1" customWidth="1"/>
    <col min="11" max="11" width="8" bestFit="1" customWidth="1"/>
  </cols>
  <sheetData>
    <row r="1" spans="1:9" ht="18.75" customHeight="1" x14ac:dyDescent="0.2">
      <c r="A1" s="101" t="s">
        <v>89</v>
      </c>
      <c r="B1" s="102"/>
      <c r="C1" s="102"/>
      <c r="D1" s="102"/>
      <c r="E1" s="102"/>
      <c r="F1" s="102"/>
      <c r="G1" s="102"/>
      <c r="H1" s="102"/>
    </row>
    <row r="2" spans="1:9" x14ac:dyDescent="0.2">
      <c r="A2" s="2" t="s">
        <v>0</v>
      </c>
      <c r="B2" s="3" t="str">
        <f>'Series I'!B2</f>
        <v>Portfolio as on March 15, 2021</v>
      </c>
      <c r="C2" s="3"/>
      <c r="D2" s="4"/>
      <c r="E2" s="5"/>
      <c r="F2" s="6"/>
      <c r="G2" s="67"/>
      <c r="H2" s="68"/>
    </row>
    <row r="3" spans="1:9" ht="15.75" customHeight="1" x14ac:dyDescent="0.2">
      <c r="A3" s="7"/>
      <c r="B3" s="8"/>
      <c r="C3" s="8"/>
      <c r="D3" s="2"/>
      <c r="E3" s="5"/>
      <c r="F3" s="6"/>
      <c r="G3" s="67"/>
      <c r="H3" s="68"/>
    </row>
    <row r="4" spans="1:9" ht="25.5" x14ac:dyDescent="0.2">
      <c r="A4" s="9" t="s">
        <v>16</v>
      </c>
      <c r="B4" s="10" t="s">
        <v>7</v>
      </c>
      <c r="C4" s="10" t="s">
        <v>21</v>
      </c>
      <c r="D4" s="10" t="s">
        <v>18</v>
      </c>
      <c r="E4" s="18" t="s">
        <v>9</v>
      </c>
      <c r="F4" s="11" t="s">
        <v>14</v>
      </c>
      <c r="G4" s="65" t="s">
        <v>2</v>
      </c>
      <c r="H4" s="57" t="s">
        <v>60</v>
      </c>
    </row>
    <row r="5" spans="1:9" ht="12.75" customHeight="1" x14ac:dyDescent="0.2">
      <c r="E5" s="19"/>
      <c r="F5" s="21"/>
      <c r="G5" s="15"/>
    </row>
    <row r="6" spans="1:9" ht="12.75" customHeight="1" x14ac:dyDescent="0.2">
      <c r="B6" s="24" t="s">
        <v>1</v>
      </c>
      <c r="E6" s="19"/>
      <c r="F6" s="21"/>
      <c r="G6" s="15"/>
    </row>
    <row r="7" spans="1:9" ht="12.75" customHeight="1" x14ac:dyDescent="0.3">
      <c r="B7" s="44" t="s">
        <v>42</v>
      </c>
      <c r="E7" s="19"/>
      <c r="F7" s="21"/>
      <c r="G7" s="15"/>
    </row>
    <row r="8" spans="1:9" ht="12.75" customHeight="1" x14ac:dyDescent="0.2">
      <c r="B8" s="37"/>
      <c r="C8" s="27"/>
      <c r="D8" s="27"/>
      <c r="E8" s="31"/>
      <c r="F8" s="32"/>
      <c r="G8" s="47"/>
    </row>
    <row r="9" spans="1:9" ht="12.75" customHeight="1" x14ac:dyDescent="0.2">
      <c r="B9" s="13" t="s">
        <v>19</v>
      </c>
      <c r="C9" s="13"/>
      <c r="D9" s="13"/>
      <c r="E9" s="20">
        <f>SUM(E8:E8)</f>
        <v>0</v>
      </c>
      <c r="F9" s="22">
        <f>SUM(F8:F8)</f>
        <v>0</v>
      </c>
      <c r="G9" s="16"/>
      <c r="H9" s="16"/>
    </row>
    <row r="10" spans="1:9" s="27" customFormat="1" ht="12.75" customHeight="1" x14ac:dyDescent="0.2">
      <c r="B10" s="51"/>
      <c r="C10" s="51"/>
      <c r="D10" s="51"/>
      <c r="E10" s="52"/>
      <c r="F10" s="53"/>
      <c r="G10" s="54"/>
    </row>
    <row r="11" spans="1:9" s="27" customFormat="1" ht="12.75" customHeight="1" x14ac:dyDescent="0.2">
      <c r="B11" s="24" t="s">
        <v>4</v>
      </c>
      <c r="C11" s="51"/>
      <c r="D11" s="51"/>
      <c r="E11" s="52"/>
      <c r="F11" s="53"/>
      <c r="G11" s="54"/>
    </row>
    <row r="12" spans="1:9" s="27" customFormat="1" ht="12.75" customHeight="1" x14ac:dyDescent="0.2">
      <c r="A12">
        <v>1</v>
      </c>
      <c r="B12" s="55" t="s">
        <v>65</v>
      </c>
      <c r="C12" s="55" t="s">
        <v>62</v>
      </c>
      <c r="D12" s="55" t="s">
        <v>6</v>
      </c>
      <c r="E12" s="56">
        <v>1198.2026195999999</v>
      </c>
      <c r="F12" s="32">
        <f t="shared" ref="F12:F17" si="0">+E12/$E$38</f>
        <v>6.8908473094998243E-2</v>
      </c>
      <c r="G12" s="49">
        <v>44301</v>
      </c>
      <c r="H12" s="32">
        <v>3.3399999999999999E-2</v>
      </c>
      <c r="I12"/>
    </row>
    <row r="13" spans="1:9" s="27" customFormat="1" ht="12.75" customHeight="1" x14ac:dyDescent="0.2">
      <c r="A13">
        <f>+A12+1</f>
        <v>2</v>
      </c>
      <c r="B13" s="55" t="s">
        <v>77</v>
      </c>
      <c r="C13" s="55" t="s">
        <v>76</v>
      </c>
      <c r="D13" s="55" t="s">
        <v>6</v>
      </c>
      <c r="E13" s="56">
        <v>266.13097499999998</v>
      </c>
      <c r="F13" s="32">
        <f t="shared" si="0"/>
        <v>1.5305156933019568E-2</v>
      </c>
      <c r="G13" s="49">
        <v>44602</v>
      </c>
      <c r="H13" s="32">
        <v>3.6799999999999999E-2</v>
      </c>
      <c r="I13"/>
    </row>
    <row r="14" spans="1:9" s="27" customFormat="1" ht="12.75" customHeight="1" x14ac:dyDescent="0.2">
      <c r="A14">
        <f>+A13+1</f>
        <v>3</v>
      </c>
      <c r="B14" s="55" t="s">
        <v>64</v>
      </c>
      <c r="C14" s="55" t="s">
        <v>61</v>
      </c>
      <c r="D14" s="55" t="s">
        <v>6</v>
      </c>
      <c r="E14" s="56">
        <v>164.8336109</v>
      </c>
      <c r="F14" s="32">
        <f t="shared" si="0"/>
        <v>9.4795590128536715E-3</v>
      </c>
      <c r="G14" s="49">
        <v>44336</v>
      </c>
      <c r="H14" s="32">
        <v>3.3000000000000002E-2</v>
      </c>
      <c r="I14"/>
    </row>
    <row r="15" spans="1:9" s="27" customFormat="1" ht="12.75" customHeight="1" x14ac:dyDescent="0.2">
      <c r="A15">
        <f>+A14+1</f>
        <v>4</v>
      </c>
      <c r="B15" s="55" t="s">
        <v>70</v>
      </c>
      <c r="C15" s="55" t="s">
        <v>69</v>
      </c>
      <c r="D15" s="55" t="s">
        <v>6</v>
      </c>
      <c r="E15" s="56">
        <v>81.338735999999997</v>
      </c>
      <c r="F15" s="32">
        <f t="shared" si="0"/>
        <v>4.6777798759180455E-3</v>
      </c>
      <c r="G15" s="49">
        <v>44399</v>
      </c>
      <c r="H15" s="32">
        <v>3.3700000000000001E-2</v>
      </c>
      <c r="I15"/>
    </row>
    <row r="16" spans="1:9" s="27" customFormat="1" ht="12.75" customHeight="1" x14ac:dyDescent="0.2">
      <c r="A16">
        <f>+A15+1</f>
        <v>5</v>
      </c>
      <c r="B16" s="55" t="s">
        <v>68</v>
      </c>
      <c r="C16" s="55" t="s">
        <v>67</v>
      </c>
      <c r="D16" s="55" t="s">
        <v>6</v>
      </c>
      <c r="E16" s="56">
        <v>46.2202342</v>
      </c>
      <c r="F16" s="32">
        <f t="shared" si="0"/>
        <v>2.6581195139420287E-3</v>
      </c>
      <c r="G16" s="49">
        <v>44560</v>
      </c>
      <c r="H16" s="32">
        <v>3.6400000000000002E-2</v>
      </c>
      <c r="I16"/>
    </row>
    <row r="17" spans="1:14" s="27" customFormat="1" ht="12.75" customHeight="1" x14ac:dyDescent="0.2">
      <c r="A17">
        <f>+A16+1</f>
        <v>6</v>
      </c>
      <c r="B17" s="55" t="s">
        <v>74</v>
      </c>
      <c r="C17" s="55" t="s">
        <v>72</v>
      </c>
      <c r="D17" s="55" t="s">
        <v>6</v>
      </c>
      <c r="E17" s="56">
        <v>23.494948700000002</v>
      </c>
      <c r="F17" s="32">
        <f t="shared" si="0"/>
        <v>1.3511913710410604E-3</v>
      </c>
      <c r="G17" s="49">
        <v>44623</v>
      </c>
      <c r="H17" s="32">
        <v>3.7600000000000001E-2</v>
      </c>
      <c r="I17"/>
    </row>
    <row r="18" spans="1:14" s="27" customFormat="1" ht="12.75" customHeight="1" x14ac:dyDescent="0.2">
      <c r="A18"/>
      <c r="B18" s="55"/>
      <c r="C18" s="55"/>
      <c r="D18" s="55"/>
      <c r="E18" s="56"/>
      <c r="F18" s="32"/>
      <c r="G18" s="49"/>
      <c r="H18" s="32"/>
      <c r="I18"/>
    </row>
    <row r="19" spans="1:14" s="27" customFormat="1" ht="12.75" customHeight="1" x14ac:dyDescent="0.2">
      <c r="B19" s="13" t="s">
        <v>19</v>
      </c>
      <c r="C19" s="13"/>
      <c r="D19" s="13"/>
      <c r="E19" s="20">
        <f>SUM(E12:E18)</f>
        <v>1780.2211243999998</v>
      </c>
      <c r="F19" s="22">
        <f>SUM(F12:F18)</f>
        <v>0.10238027980177261</v>
      </c>
      <c r="G19" s="16"/>
      <c r="H19" s="16"/>
      <c r="I19"/>
    </row>
    <row r="20" spans="1:14" ht="12.75" customHeight="1" x14ac:dyDescent="0.2">
      <c r="E20" s="19"/>
      <c r="F20" s="21"/>
      <c r="G20" s="15"/>
      <c r="I20"/>
      <c r="J20" s="12"/>
      <c r="K20" s="25"/>
      <c r="N20" s="21"/>
    </row>
    <row r="21" spans="1:14" ht="12.75" customHeight="1" x14ac:dyDescent="0.2">
      <c r="B21" s="24" t="s">
        <v>13</v>
      </c>
      <c r="E21" s="19"/>
      <c r="F21" s="21"/>
      <c r="G21" s="15"/>
      <c r="I21"/>
      <c r="K21" s="32"/>
      <c r="N21" s="21"/>
    </row>
    <row r="22" spans="1:14" ht="12.75" customHeight="1" x14ac:dyDescent="0.2">
      <c r="B22" s="24" t="s">
        <v>12</v>
      </c>
      <c r="E22" s="19"/>
      <c r="F22" s="21"/>
      <c r="G22" s="15"/>
      <c r="I22"/>
      <c r="K22" s="32"/>
      <c r="N22" s="21"/>
    </row>
    <row r="23" spans="1:14" ht="12.75" customHeight="1" x14ac:dyDescent="0.2">
      <c r="A23">
        <v>7</v>
      </c>
      <c r="B23" s="37" t="s">
        <v>37</v>
      </c>
      <c r="C23" s="37" t="s">
        <v>36</v>
      </c>
      <c r="D23" s="37" t="s">
        <v>47</v>
      </c>
      <c r="E23" s="56">
        <v>5829.4979999999996</v>
      </c>
      <c r="F23" s="32">
        <f t="shared" ref="F23:F29" si="1">+E23/$E$38</f>
        <v>0.33525365369710802</v>
      </c>
      <c r="G23" s="49">
        <v>45142</v>
      </c>
      <c r="H23" s="32">
        <v>9.6199999999999994E-2</v>
      </c>
      <c r="I23"/>
      <c r="J23" s="21"/>
      <c r="K23" s="32"/>
      <c r="N23" s="21"/>
    </row>
    <row r="24" spans="1:14" ht="12.75" customHeight="1" x14ac:dyDescent="0.2">
      <c r="A24">
        <f>A23+1</f>
        <v>8</v>
      </c>
      <c r="B24" s="37" t="s">
        <v>50</v>
      </c>
      <c r="C24" s="37" t="s">
        <v>51</v>
      </c>
      <c r="D24" s="37" t="s">
        <v>49</v>
      </c>
      <c r="E24" s="56">
        <v>3609.1545000000001</v>
      </c>
      <c r="F24" s="32">
        <f t="shared" si="1"/>
        <v>0.20756199468330877</v>
      </c>
      <c r="G24" s="49">
        <v>45306</v>
      </c>
      <c r="H24" s="32">
        <v>6.9099999999999995E-2</v>
      </c>
      <c r="I24"/>
      <c r="K24" s="32"/>
      <c r="N24" s="21"/>
    </row>
    <row r="25" spans="1:14" s="34" customFormat="1" ht="12.75" customHeight="1" x14ac:dyDescent="0.2">
      <c r="A25">
        <f t="shared" ref="A25:A27" si="2">A24+1</f>
        <v>9</v>
      </c>
      <c r="B25" s="37" t="s">
        <v>28</v>
      </c>
      <c r="C25" s="37" t="s">
        <v>27</v>
      </c>
      <c r="D25" s="37" t="s">
        <v>45</v>
      </c>
      <c r="E25" s="56">
        <v>1433.19</v>
      </c>
      <c r="F25" s="32">
        <f t="shared" si="1"/>
        <v>8.2422566049796794E-2</v>
      </c>
      <c r="G25" s="49">
        <v>44915</v>
      </c>
      <c r="H25" s="32">
        <v>0</v>
      </c>
      <c r="I25"/>
      <c r="J25"/>
      <c r="K25" s="32"/>
      <c r="N25" s="35"/>
    </row>
    <row r="26" spans="1:14" ht="12.75" customHeight="1" x14ac:dyDescent="0.2">
      <c r="A26">
        <f t="shared" si="2"/>
        <v>10</v>
      </c>
      <c r="B26" s="37" t="s">
        <v>29</v>
      </c>
      <c r="C26" s="37" t="s">
        <v>31</v>
      </c>
      <c r="D26" s="37" t="s">
        <v>59</v>
      </c>
      <c r="E26" s="56">
        <v>961.07899999999995</v>
      </c>
      <c r="F26" s="32">
        <f t="shared" si="1"/>
        <v>5.5271525308279182E-2</v>
      </c>
      <c r="G26" s="49">
        <v>46568</v>
      </c>
      <c r="H26" s="32">
        <v>0.10249999999999999</v>
      </c>
      <c r="I26"/>
      <c r="J26" s="34"/>
      <c r="K26" s="32"/>
      <c r="N26" s="21"/>
    </row>
    <row r="27" spans="1:14" ht="12.75" customHeight="1" x14ac:dyDescent="0.2">
      <c r="A27">
        <f t="shared" si="2"/>
        <v>11</v>
      </c>
      <c r="B27" s="37" t="s">
        <v>30</v>
      </c>
      <c r="C27" s="37" t="s">
        <v>40</v>
      </c>
      <c r="D27" s="37" t="s">
        <v>48</v>
      </c>
      <c r="E27" s="56">
        <v>462.83231999999998</v>
      </c>
      <c r="F27" s="32">
        <f t="shared" si="1"/>
        <v>2.6617425090309507E-2</v>
      </c>
      <c r="G27" s="49">
        <v>46387</v>
      </c>
      <c r="H27" s="32">
        <v>0.10089999999999999</v>
      </c>
      <c r="I27"/>
      <c r="J27" s="34"/>
      <c r="K27" s="32"/>
      <c r="N27" s="21"/>
    </row>
    <row r="28" spans="1:14" ht="12.75" customHeight="1" x14ac:dyDescent="0.2">
      <c r="A28">
        <f>A27+1</f>
        <v>12</v>
      </c>
      <c r="B28" s="37" t="s">
        <v>30</v>
      </c>
      <c r="C28" s="37" t="s">
        <v>41</v>
      </c>
      <c r="D28" s="37" t="s">
        <v>48</v>
      </c>
      <c r="E28" s="56">
        <v>457.20816000000002</v>
      </c>
      <c r="F28" s="32">
        <f t="shared" si="1"/>
        <v>2.6293980397648645E-2</v>
      </c>
      <c r="G28" s="49">
        <v>46477</v>
      </c>
      <c r="H28" s="32">
        <v>0.1037</v>
      </c>
      <c r="I28"/>
      <c r="K28" s="32"/>
      <c r="N28" s="21"/>
    </row>
    <row r="29" spans="1:14" ht="12.75" customHeight="1" x14ac:dyDescent="0.2">
      <c r="A29">
        <f>A28+1</f>
        <v>13</v>
      </c>
      <c r="B29" s="37" t="s">
        <v>26</v>
      </c>
      <c r="C29" s="37" t="s">
        <v>25</v>
      </c>
      <c r="D29" s="37" t="s">
        <v>38</v>
      </c>
      <c r="E29" s="56">
        <v>0</v>
      </c>
      <c r="F29" s="32">
        <f t="shared" si="1"/>
        <v>0</v>
      </c>
      <c r="G29" s="49">
        <v>44666</v>
      </c>
      <c r="H29" s="32">
        <v>0</v>
      </c>
      <c r="I29"/>
      <c r="K29" s="32"/>
      <c r="N29" s="21"/>
    </row>
    <row r="30" spans="1:14" ht="12.75" customHeight="1" x14ac:dyDescent="0.2">
      <c r="B30" s="13" t="s">
        <v>19</v>
      </c>
      <c r="C30" s="13"/>
      <c r="D30" s="13"/>
      <c r="E30" s="20">
        <f>SUM(E23:E29)</f>
        <v>12752.96198</v>
      </c>
      <c r="F30" s="43">
        <f>SUM(F23:F29)</f>
        <v>0.73342114522645085</v>
      </c>
      <c r="G30" s="16"/>
      <c r="H30" s="16"/>
      <c r="I30"/>
      <c r="K30" s="32"/>
    </row>
    <row r="31" spans="1:14" ht="12.75" customHeight="1" x14ac:dyDescent="0.2">
      <c r="E31" s="19"/>
      <c r="F31" s="21"/>
      <c r="G31" s="15"/>
      <c r="H31" s="39"/>
      <c r="I31"/>
      <c r="K31" s="32"/>
      <c r="L31" s="34"/>
      <c r="M31" s="41"/>
      <c r="N31" s="36"/>
    </row>
    <row r="32" spans="1:14" ht="12.75" customHeight="1" x14ac:dyDescent="0.2">
      <c r="B32" s="50" t="s">
        <v>39</v>
      </c>
      <c r="C32" s="50"/>
      <c r="D32" s="27" t="s">
        <v>17</v>
      </c>
      <c r="E32" s="31">
        <v>2714.9153501999999</v>
      </c>
      <c r="F32" s="32">
        <f>+E32/$E$38</f>
        <v>0.15613442025932825</v>
      </c>
      <c r="G32" s="47"/>
      <c r="H32" s="39"/>
      <c r="I32" s="39"/>
      <c r="K32" s="32"/>
    </row>
    <row r="33" spans="2:11" ht="12.75" customHeight="1" x14ac:dyDescent="0.2">
      <c r="B33" s="13" t="s">
        <v>19</v>
      </c>
      <c r="C33" s="13"/>
      <c r="D33" s="13"/>
      <c r="E33" s="20">
        <f>+E32</f>
        <v>2714.9153501999999</v>
      </c>
      <c r="F33" s="22">
        <f>+F32</f>
        <v>0.15613442025932825</v>
      </c>
      <c r="G33" s="16"/>
      <c r="H33" s="16"/>
      <c r="I33" s="39"/>
      <c r="J33" s="21"/>
      <c r="K33" s="32"/>
    </row>
    <row r="34" spans="2:11" ht="12.75" customHeight="1" x14ac:dyDescent="0.2">
      <c r="E34" s="19"/>
      <c r="F34" s="21"/>
      <c r="G34" s="15"/>
      <c r="H34" s="39"/>
      <c r="I34" s="39"/>
      <c r="J34" s="34"/>
      <c r="K34" s="37"/>
    </row>
    <row r="35" spans="2:11" ht="12.75" customHeight="1" x14ac:dyDescent="0.2">
      <c r="B35" s="24" t="s">
        <v>11</v>
      </c>
      <c r="C35" s="24"/>
      <c r="E35" s="19"/>
      <c r="F35" s="21"/>
      <c r="G35" s="15"/>
      <c r="H35" s="39"/>
      <c r="I35" s="39"/>
      <c r="J35" s="21"/>
      <c r="K35" s="32"/>
    </row>
    <row r="36" spans="2:11" ht="12.75" customHeight="1" x14ac:dyDescent="0.2">
      <c r="B36" s="24" t="s">
        <v>3</v>
      </c>
      <c r="C36" s="24"/>
      <c r="E36" s="30">
        <f>E38-E30-E33-E9-E19</f>
        <v>140.22210719999953</v>
      </c>
      <c r="F36" s="21">
        <f>+E36/$E$38</f>
        <v>8.0641547124482068E-3</v>
      </c>
      <c r="G36" s="15"/>
      <c r="H36" s="39"/>
      <c r="I36" s="39"/>
      <c r="J36" s="21"/>
      <c r="K36" s="32"/>
    </row>
    <row r="37" spans="2:11" ht="12.75" customHeight="1" x14ac:dyDescent="0.2">
      <c r="B37" s="13" t="s">
        <v>19</v>
      </c>
      <c r="C37" s="13"/>
      <c r="D37" s="13"/>
      <c r="E37" s="42">
        <f>SUM(E36)</f>
        <v>140.22210719999953</v>
      </c>
      <c r="F37" s="22">
        <f>SUM(F36)</f>
        <v>8.0641547124482068E-3</v>
      </c>
      <c r="G37" s="16"/>
      <c r="H37" s="16"/>
      <c r="I37" s="39"/>
      <c r="J37" s="21"/>
      <c r="K37" s="32"/>
    </row>
    <row r="38" spans="2:11" ht="12.75" customHeight="1" x14ac:dyDescent="0.2">
      <c r="B38" s="14" t="s">
        <v>8</v>
      </c>
      <c r="C38" s="14"/>
      <c r="D38" s="14"/>
      <c r="E38" s="26">
        <v>17388.320561799999</v>
      </c>
      <c r="F38" s="23">
        <f>+F37+F30+F33+F9+F19</f>
        <v>1</v>
      </c>
      <c r="G38" s="17"/>
      <c r="H38" s="17"/>
      <c r="I38" s="28"/>
      <c r="J38" s="21"/>
      <c r="K38" s="32"/>
    </row>
    <row r="39" spans="2:11" ht="12.75" customHeight="1" x14ac:dyDescent="0.2">
      <c r="H39" s="28"/>
      <c r="I39" s="28"/>
      <c r="K39" s="32"/>
    </row>
    <row r="40" spans="2:11" ht="12.75" customHeight="1" x14ac:dyDescent="0.2">
      <c r="F40" s="19"/>
      <c r="H40" s="28"/>
      <c r="I40" s="28"/>
      <c r="J40" s="27"/>
      <c r="K40" s="32"/>
    </row>
    <row r="41" spans="2:11" ht="12.75" customHeight="1" x14ac:dyDescent="0.2">
      <c r="E41" s="30"/>
      <c r="F41" s="21"/>
      <c r="H41" s="28"/>
      <c r="I41" s="28"/>
      <c r="J41" s="21"/>
      <c r="K41" s="32"/>
    </row>
    <row r="42" spans="2:11" ht="12.75" customHeight="1" x14ac:dyDescent="0.2">
      <c r="E42" s="19"/>
      <c r="H42" s="28"/>
      <c r="I42" s="28"/>
      <c r="J42" s="21"/>
      <c r="K42" s="32"/>
    </row>
    <row r="43" spans="2:11" ht="12.75" customHeight="1" x14ac:dyDescent="0.2">
      <c r="B43" s="24"/>
      <c r="C43" s="24"/>
      <c r="E43" s="30"/>
      <c r="H43" s="28"/>
      <c r="I43" s="28"/>
      <c r="J43" s="21"/>
      <c r="K43" s="32"/>
    </row>
    <row r="44" spans="2:11" ht="12.75" customHeight="1" x14ac:dyDescent="0.2">
      <c r="B44" s="24"/>
      <c r="C44" s="24"/>
      <c r="E44" s="30"/>
    </row>
    <row r="45" spans="2:11" ht="12.75" customHeight="1" x14ac:dyDescent="0.2">
      <c r="B45" s="24"/>
      <c r="C45" s="24"/>
      <c r="E45" s="30"/>
      <c r="K45" s="21"/>
    </row>
    <row r="46" spans="2:11" ht="12.75" customHeight="1" x14ac:dyDescent="0.2">
      <c r="B46" s="24"/>
      <c r="C46" s="24"/>
    </row>
    <row r="47" spans="2:11" ht="12.75" customHeight="1" x14ac:dyDescent="0.2">
      <c r="B47" s="24"/>
      <c r="C47" s="24"/>
      <c r="H47" s="33"/>
      <c r="I47" s="33"/>
    </row>
    <row r="48" spans="2:11" ht="12.75" customHeight="1" x14ac:dyDescent="0.2">
      <c r="H48" s="33"/>
      <c r="I48" s="33"/>
    </row>
    <row r="49" spans="8:10" ht="12.75" customHeight="1" x14ac:dyDescent="0.2"/>
    <row r="50" spans="8:10" ht="12.75" customHeight="1" x14ac:dyDescent="0.2"/>
    <row r="51" spans="8:10" ht="12.75" customHeight="1" x14ac:dyDescent="0.2">
      <c r="H51" s="31"/>
      <c r="I51" s="31"/>
    </row>
    <row r="52" spans="8:10" ht="12.75" customHeight="1" x14ac:dyDescent="0.2"/>
    <row r="53" spans="8:10" ht="12.75" customHeight="1" x14ac:dyDescent="0.2"/>
    <row r="54" spans="8:10" ht="12.75" customHeight="1" x14ac:dyDescent="0.2"/>
    <row r="55" spans="8:10" ht="12.75" customHeight="1" x14ac:dyDescent="0.2">
      <c r="H55" s="31"/>
      <c r="I55" s="31"/>
    </row>
    <row r="56" spans="8:10" ht="12.75" customHeight="1" x14ac:dyDescent="0.2">
      <c r="H56" s="29"/>
      <c r="I56" s="29"/>
    </row>
    <row r="57" spans="8:10" ht="12.75" customHeight="1" x14ac:dyDescent="0.2">
      <c r="H57" s="28"/>
      <c r="I57" s="28"/>
    </row>
    <row r="58" spans="8:10" ht="12.75" customHeight="1" x14ac:dyDescent="0.2">
      <c r="H58" s="29"/>
      <c r="I58" s="29"/>
    </row>
    <row r="59" spans="8:10" ht="12.75" customHeight="1" x14ac:dyDescent="0.2">
      <c r="J59" s="30"/>
    </row>
    <row r="60" spans="8:10" ht="12.75" customHeight="1" x14ac:dyDescent="0.2"/>
    <row r="61" spans="8:10" ht="12.75" customHeight="1" x14ac:dyDescent="0.2"/>
    <row r="62" spans="8:10" ht="12.75" customHeight="1" x14ac:dyDescent="0.2"/>
    <row r="63" spans="8:10" ht="12.75" customHeight="1" x14ac:dyDescent="0.2"/>
    <row r="64" spans="8: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sheetData>
  <sortState ref="B12:H17">
    <sortCondition descending="1" ref="F12:F17"/>
  </sortState>
  <mergeCells count="1">
    <mergeCell ref="A1:H1"/>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11:28 05/05/2020</XMLData>
</file>

<file path=customXml/item2.xml><?xml version="1.0" encoding="utf-8"?>
<XMLData TextToDisplay="%DOCUMENTGUID%">{00000000-0000-0000-0000-000000000000}</XMLData>
</file>

<file path=customXml/item3.xml><?xml version="1.0" encoding="utf-8"?>
<XMLData TextToDisplay="RightsWATCHMark">9|CITI-No PII-Confidential|{00000000-0000-0000-0000-000000000000}</XMLData>
</file>

<file path=customXml/itemProps1.xml><?xml version="1.0" encoding="utf-8"?>
<ds:datastoreItem xmlns:ds="http://schemas.openxmlformats.org/officeDocument/2006/customXml" ds:itemID="{CC72615F-E051-45FC-903B-E51758370557}">
  <ds:schemaRefs/>
</ds:datastoreItem>
</file>

<file path=customXml/itemProps2.xml><?xml version="1.0" encoding="utf-8"?>
<ds:datastoreItem xmlns:ds="http://schemas.openxmlformats.org/officeDocument/2006/customXml" ds:itemID="{4F4B374D-FCA7-48A5-AEAE-94185906E7D0}">
  <ds:schemaRefs/>
</ds:datastoreItem>
</file>

<file path=customXml/itemProps3.xml><?xml version="1.0" encoding="utf-8"?>
<ds:datastoreItem xmlns:ds="http://schemas.openxmlformats.org/officeDocument/2006/customXml" ds:itemID="{CD9EEACB-DC22-47D4-8519-C104CCDFD4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Series I</vt:lpstr>
      <vt:lpstr>Series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user</cp:lastModifiedBy>
  <dcterms:created xsi:type="dcterms:W3CDTF">1996-10-14T23:33:28Z</dcterms:created>
  <dcterms:modified xsi:type="dcterms:W3CDTF">2021-04-05T06:19:50Z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ightsWATCHMark">
    <vt:lpwstr>9|CITI-No PII-Confidential|{00000000-0000-0000-0000-000000000000}</vt:lpwstr>
  </property>
</Properties>
</file>