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55" activeTab="1"/>
  </bookViews>
  <sheets>
    <sheet name="Series I" sheetId="1" r:id="rId1"/>
    <sheet name="Series II" sheetId="2" r:id="rId2"/>
  </sheets>
  <definedNames>
    <definedName name="_xlnm._FilterDatabase" localSheetId="0" hidden="1">'Series I'!$A$1:$K$88</definedName>
  </definedNames>
  <calcPr calcId="152511"/>
</workbook>
</file>

<file path=xl/calcChain.xml><?xml version="1.0" encoding="utf-8"?>
<calcChain xmlns="http://schemas.openxmlformats.org/spreadsheetml/2006/main">
  <c r="E32" i="2" l="1"/>
  <c r="F31" i="2"/>
  <c r="F32" i="2" s="1"/>
  <c r="E29" i="2"/>
  <c r="E35" i="2" s="1"/>
  <c r="F28" i="2"/>
  <c r="F27" i="2"/>
  <c r="F26" i="2"/>
  <c r="F25" i="2"/>
  <c r="F24" i="2"/>
  <c r="F23" i="2"/>
  <c r="A23" i="2"/>
  <c r="A24" i="2" s="1"/>
  <c r="A25" i="2" s="1"/>
  <c r="A26" i="2" s="1"/>
  <c r="A27" i="2" s="1"/>
  <c r="A28" i="2" s="1"/>
  <c r="F22" i="2"/>
  <c r="F29" i="2" s="1"/>
  <c r="E18" i="2"/>
  <c r="F16" i="2"/>
  <c r="F15" i="2"/>
  <c r="F14" i="2"/>
  <c r="F13" i="2"/>
  <c r="A13" i="2"/>
  <c r="A14" i="2" s="1"/>
  <c r="A15" i="2" s="1"/>
  <c r="A16" i="2" s="1"/>
  <c r="F12" i="2"/>
  <c r="F18" i="2" s="1"/>
  <c r="E9" i="2"/>
  <c r="F8" i="2"/>
  <c r="F9" i="2" s="1"/>
  <c r="E36" i="2" l="1"/>
  <c r="F35" i="2"/>
  <c r="F36" i="2" s="1"/>
  <c r="F37" i="2" s="1"/>
  <c r="F14" i="1"/>
  <c r="F19" i="1"/>
  <c r="E11" i="1" l="1"/>
  <c r="F9" i="1"/>
  <c r="F15" i="1" l="1"/>
  <c r="F17" i="1"/>
  <c r="F20" i="1"/>
  <c r="F18" i="1" l="1"/>
  <c r="F21" i="1" l="1"/>
  <c r="F16" i="1"/>
  <c r="A15" i="1" l="1"/>
  <c r="A16" i="1" l="1"/>
  <c r="A17" i="1" s="1"/>
  <c r="A18" i="1" s="1"/>
  <c r="A19" i="1" l="1"/>
  <c r="A20" i="1" s="1"/>
  <c r="A21" i="1" s="1"/>
  <c r="A27" i="1" s="1"/>
  <c r="E41" i="1"/>
  <c r="F10" i="1" l="1"/>
  <c r="F11" i="1" l="1"/>
  <c r="F27" i="1"/>
  <c r="F32" i="1" l="1"/>
  <c r="E34" i="1"/>
  <c r="A28" i="1" l="1"/>
  <c r="E45" i="1" l="1"/>
  <c r="F45" i="1"/>
  <c r="E23" i="1" l="1"/>
  <c r="E48" i="1" l="1"/>
  <c r="E51" i="1" s="1"/>
  <c r="E52" i="1" s="1"/>
  <c r="F47" i="1"/>
  <c r="F48" i="1" l="1"/>
  <c r="F28" i="1"/>
  <c r="F29" i="1"/>
  <c r="F30" i="1"/>
  <c r="F31" i="1"/>
  <c r="F34" i="1" l="1"/>
  <c r="F39" i="1" l="1"/>
  <c r="F38" i="1"/>
  <c r="F37" i="1" l="1"/>
  <c r="F23" i="1" l="1"/>
  <c r="F51" i="1"/>
  <c r="F52" i="1" s="1"/>
  <c r="F41" i="1" l="1"/>
  <c r="A29" i="1" l="1"/>
  <c r="A30" i="1" s="1"/>
  <c r="A31" i="1" s="1"/>
  <c r="A32" i="1" l="1"/>
  <c r="A37" i="1" s="1"/>
  <c r="A38" i="1" s="1"/>
  <c r="A39" i="1" s="1"/>
  <c r="F53" i="1" l="1"/>
</calcChain>
</file>

<file path=xl/sharedStrings.xml><?xml version="1.0" encoding="utf-8"?>
<sst xmlns="http://schemas.openxmlformats.org/spreadsheetml/2006/main" count="166" uniqueCount="93">
  <si>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</si>
  <si>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</si>
  <si>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</si>
  <si>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</si>
  <si>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</si>
  <si>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</si>
  <si>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</si>
  <si>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</si>
  <si>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</si>
  <si>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</si>
  <si>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</si>
  <si>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</si>
  <si>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</si>
  <si>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</si>
  <si>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</si>
  <si>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</si>
  <si>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</si>
  <si>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</si>
  <si>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</si>
  <si>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</si>
  <si>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</si>
  <si>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</si>
  <si>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INE427M07019</t>
  </si>
  <si>
    <t>INE111R07026</t>
  </si>
  <si>
    <t>BWR D</t>
  </si>
  <si>
    <t>INE659X07014</t>
  </si>
  <si>
    <t>INE209W07028</t>
  </si>
  <si>
    <t>Molagavalli Renewbale Private Limited</t>
  </si>
  <si>
    <t>Narmada Wind Energy Private Limited</t>
  </si>
  <si>
    <t>INE477K07018</t>
  </si>
  <si>
    <t>Green Infra Wind Energy Limited</t>
  </si>
  <si>
    <t>ICRA D</t>
  </si>
  <si>
    <t>Fixed Deposit</t>
  </si>
  <si>
    <t>Commercial Paper</t>
  </si>
  <si>
    <t xml:space="preserve">BWR A </t>
  </si>
  <si>
    <t>CARE A+(CE)</t>
  </si>
  <si>
    <t>STATE GOVERNMENT SECURITIES</t>
  </si>
  <si>
    <t>CRISIL AA</t>
  </si>
  <si>
    <t>ICRA AAA</t>
  </si>
  <si>
    <t>NIIF Infrastructure Finance Limted</t>
  </si>
  <si>
    <t>INE246R07418</t>
  </si>
  <si>
    <t>Feedback Energy Distribution Company Limited</t>
  </si>
  <si>
    <t>INE384W14033</t>
  </si>
  <si>
    <t>IN002020Z253</t>
  </si>
  <si>
    <t>364 DAY TBILL 23SEP2021</t>
  </si>
  <si>
    <t>INE124L07048</t>
  </si>
  <si>
    <t>INE124L07055</t>
  </si>
  <si>
    <t>INE124L07063</t>
  </si>
  <si>
    <t>Aggregated Yield %</t>
  </si>
  <si>
    <t>IN002020Z071</t>
  </si>
  <si>
    <t>364 DAY TBILL 20MAY2021</t>
  </si>
  <si>
    <t>IN002020Z394</t>
  </si>
  <si>
    <t>364 DAY TBILL 30DEC2021</t>
  </si>
  <si>
    <t>IN002020Y421</t>
  </si>
  <si>
    <t>IN002020Z485</t>
  </si>
  <si>
    <t>IN002020Z436</t>
  </si>
  <si>
    <t>364 DAY TBILL 03MAR2022</t>
  </si>
  <si>
    <t>364 DAY TBILL 27JAN2022</t>
  </si>
  <si>
    <t>IN002020Z451</t>
  </si>
  <si>
    <t>364 DAY TBILL 10FEB2022</t>
  </si>
  <si>
    <t>Sterling &amp; Wilson Solar Limited</t>
  </si>
  <si>
    <t>INE00M214172</t>
  </si>
  <si>
    <t>ACUITE A1+</t>
  </si>
  <si>
    <t>IN002020Z493</t>
  </si>
  <si>
    <t>Portfolio as on May 15, 2021</t>
  </si>
  <si>
    <t>182 DAYS TBILL 22JUL2021</t>
  </si>
  <si>
    <t>364 DAY T-BILL 11MAR2022</t>
  </si>
  <si>
    <t xml:space="preserve">           IIFCL MF INFRASTRUCTURE DEBT FUND SR - I (BSE SCRIP CODE 537488)</t>
  </si>
  <si>
    <t>*** Note: IIFCL Mutual Fund (IDF) Series-I: Deviation in valuation as per AMFI /35P/06/2019-20 circular dated 30th April, 2019 for the purpose of Fair value of portfolio:</t>
  </si>
  <si>
    <t>Name of the Security</t>
  </si>
  <si>
    <t>Rating</t>
  </si>
  <si>
    <t>Valuation as per AMFI Guidelines</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</si>
  <si>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</si>
  <si>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Rs.30 Crores as stated above.</t>
  </si>
  <si>
    <t>*Hair-cut for senior, secured D rated infrastructure asset is 50% as per AMFI guidelines.</t>
  </si>
  <si>
    <t>Value considered on 15th May, 2021</t>
  </si>
  <si>
    <t>Impact on NAV due to deviation in Valuation: Due to deviation in valuation, the impact on NAV is NIL on 15th May 2021 as the security is continued to be valued at Zero. However, the NAV per unit  would have been higher by Rs. 100000 (7.19%) if it had been valued at Rs.30 Crores in line with AMFI guidelines.</t>
  </si>
  <si>
    <t>Rs. 30 Crores *(At standard hair cut of 50%)</t>
  </si>
  <si>
    <t>IIFCL MF INFRASTRUCTURE DEBT FUND SR - II (BSE SCRIP CODE 540456)</t>
  </si>
  <si>
    <t>364 DAYS TBILL 20MAY2021</t>
  </si>
  <si>
    <t>182 DAYS T-BILL 22JUL2021</t>
  </si>
  <si>
    <t>Feedback Infra Private Limited</t>
  </si>
  <si>
    <t>INE563M07011</t>
  </si>
  <si>
    <t>CARE D</t>
  </si>
  <si>
    <t>SP Jammu Udhampur Highway Limited</t>
  </si>
  <si>
    <t>INE923L07241</t>
  </si>
  <si>
    <t>ICRA AA+</t>
  </si>
  <si>
    <t>Darbhanga Motihari Transmission Company Limited</t>
  </si>
  <si>
    <t>INE732Q07AL0</t>
  </si>
  <si>
    <t>CARE AAA</t>
  </si>
  <si>
    <t>INE732Q07AM8</t>
  </si>
  <si>
    <t>IL&amp;FS Transportation Networks Limited</t>
  </si>
  <si>
    <t>INE975G08223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</si>
</sst>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409]dd\-mmm\-yy;@"/>
    <numFmt numFmtId="166" formatCode="_ * #,##0_)_£_ ;_ * \(#,##0\)_£_ ;_ * &quot;-&quot;??_)_£_ ;_ @_ "/>
    <numFmt numFmtId="167" formatCode="dd\-mmm\-yyyy"/>
  </numFmts>
  <fonts count="15" x14ac:knownFonts="1">
    <font>
      <sz val="10"/>
      <name val="Arial"/>
      <family val="2"/>
    </font>
    <font>
      <b/>
      <sz val="10"/>
      <color indexed="9"/>
      <name val="Times New Roman"/>
      <family val="1"/>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b/>
      <sz val="11"/>
      <color theme="1"/>
      <name val="Calibri"/>
      <family val="2"/>
      <scheme val="minor"/>
    </font>
    <font>
      <sz val="10"/>
      <color theme="1"/>
      <name val="Calibri"/>
      <family val="2"/>
      <scheme val="minor"/>
    </font>
    <font>
      <sz val="10"/>
      <color indexed="8"/>
      <name val="Arial"/>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93">
    <xf numFmtId="0" fontId="0" fillId="0" borderId="0" xfId="0"/>
    <xf numFmtId="14" fontId="3" fillId="0" borderId="1" xfId="0" applyNumberFormat="1" applyFont="1" applyFill="1" applyBorder="1" applyAlignment="1">
      <alignment horizontal="center"/>
    </xf>
    <xf numFmtId="14" fontId="4" fillId="0" borderId="1" xfId="0" applyNumberFormat="1" applyFont="1" applyFill="1" applyBorder="1" applyAlignment="1">
      <alignment horizontal="left"/>
    </xf>
    <xf numFmtId="165" fontId="3" fillId="0" borderId="1" xfId="0" applyNumberFormat="1" applyFont="1" applyFill="1" applyBorder="1" applyAlignment="1">
      <alignment horizontal="center"/>
    </xf>
    <xf numFmtId="0" fontId="5" fillId="0" borderId="1" xfId="0" applyFont="1" applyFill="1" applyBorder="1" applyAlignment="1">
      <alignment horizontal="right"/>
    </xf>
    <xf numFmtId="10" fontId="6" fillId="0" borderId="1" xfId="2" applyNumberFormat="1" applyFont="1" applyFill="1" applyBorder="1" applyAlignment="1">
      <alignment horizontal="right"/>
    </xf>
    <xf numFmtId="0" fontId="6" fillId="0" borderId="1" xfId="0" applyFont="1" applyFill="1" applyBorder="1" applyAlignment="1">
      <alignment horizontal="center"/>
    </xf>
    <xf numFmtId="14" fontId="3" fillId="0" borderId="1" xfId="0" applyNumberFormat="1" applyFont="1" applyFill="1" applyBorder="1" applyAlignment="1"/>
    <xf numFmtId="0" fontId="1" fillId="2" borderId="1" xfId="0" applyFont="1" applyFill="1" applyBorder="1" applyAlignment="1">
      <alignment horizontal="center" vertical="top" wrapText="1"/>
    </xf>
    <xf numFmtId="166" fontId="1" fillId="2" borderId="1" xfId="1" applyNumberFormat="1" applyFont="1" applyFill="1" applyBorder="1" applyAlignment="1">
      <alignment horizontal="center" vertical="top" wrapText="1"/>
    </xf>
    <xf numFmtId="10" fontId="1" fillId="2" borderId="1" xfId="2" applyNumberFormat="1" applyFont="1" applyFill="1" applyBorder="1" applyAlignment="1">
      <alignment horizontal="center" vertical="top" wrapText="1"/>
    </xf>
    <xf numFmtId="0" fontId="7" fillId="0" borderId="0" xfId="0" applyFont="1" applyBorder="1" applyAlignment="1">
      <alignment horizontal="left" vertical="top"/>
    </xf>
    <xf numFmtId="0" fontId="7" fillId="3" borderId="0" xfId="0" applyFont="1" applyFill="1"/>
    <xf numFmtId="0" fontId="8" fillId="2" borderId="0" xfId="0" applyFont="1" applyFill="1"/>
    <xf numFmtId="167" fontId="0" fillId="0" borderId="0" xfId="0" applyNumberFormat="1"/>
    <xf numFmtId="167" fontId="7" fillId="3" borderId="0" xfId="0" applyNumberFormat="1" applyFont="1" applyFill="1"/>
    <xf numFmtId="167" fontId="8"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7" fillId="3" borderId="0" xfId="0" applyNumberFormat="1" applyFont="1" applyFill="1"/>
    <xf numFmtId="10" fontId="0" fillId="0" borderId="0" xfId="0" applyNumberFormat="1"/>
    <xf numFmtId="10" fontId="7" fillId="3" borderId="0" xfId="0" applyNumberFormat="1" applyFont="1" applyFill="1"/>
    <xf numFmtId="10" fontId="8" fillId="2" borderId="0" xfId="0" applyNumberFormat="1" applyFont="1" applyFill="1"/>
    <xf numFmtId="0" fontId="9" fillId="0" borderId="0" xfId="0" applyFont="1"/>
    <xf numFmtId="0" fontId="9" fillId="0" borderId="0" xfId="0" applyFont="1" applyBorder="1" applyAlignment="1">
      <alignment horizontal="left" vertical="top"/>
    </xf>
    <xf numFmtId="4" fontId="8" fillId="2" borderId="0" xfId="0" applyNumberFormat="1" applyFont="1" applyFill="1"/>
    <xf numFmtId="0" fontId="0" fillId="0" borderId="0" xfId="0" applyFill="1"/>
    <xf numFmtId="4" fontId="0" fillId="0" borderId="0" xfId="0" applyNumberFormat="1"/>
    <xf numFmtId="39" fontId="0" fillId="0" borderId="0" xfId="0" applyNumberFormat="1" applyFill="1"/>
    <xf numFmtId="10" fontId="0" fillId="0" borderId="0" xfId="0" applyNumberFormat="1" applyFon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1" fillId="0" borderId="0" xfId="0" applyFont="1" applyFill="1" applyBorder="1"/>
    <xf numFmtId="9" fontId="0" fillId="0" borderId="0" xfId="0" applyNumberFormat="1"/>
    <xf numFmtId="9" fontId="0" fillId="0" borderId="0" xfId="0" applyNumberFormat="1" applyFont="1"/>
    <xf numFmtId="167" fontId="0" fillId="0" borderId="0" xfId="0" applyNumberFormat="1" applyFill="1"/>
    <xf numFmtId="39" fontId="0" fillId="0" borderId="0" xfId="0" applyNumberFormat="1" applyFont="1" applyFill="1"/>
    <xf numFmtId="167" fontId="0" fillId="0" borderId="0" xfId="0" applyNumberFormat="1" applyFont="1" applyFill="1"/>
    <xf numFmtId="0" fontId="9" fillId="0" borderId="0" xfId="0" applyFont="1" applyFill="1"/>
    <xf numFmtId="167" fontId="1" fillId="2" borderId="0" xfId="1" applyNumberFormat="1" applyFont="1" applyFill="1" applyBorder="1" applyAlignment="1">
      <alignment horizontal="center" vertical="top" wrapText="1"/>
    </xf>
    <xf numFmtId="167" fontId="1" fillId="2" borderId="2" xfId="1" applyNumberFormat="1" applyFont="1" applyFill="1" applyBorder="1" applyAlignment="1">
      <alignment horizontal="center" vertical="top" wrapText="1"/>
    </xf>
    <xf numFmtId="0" fontId="0" fillId="0" borderId="1" xfId="0" applyBorder="1"/>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wrapText="1"/>
    </xf>
    <xf numFmtId="0" fontId="0" fillId="0" borderId="23" xfId="0" applyBorder="1"/>
    <xf numFmtId="0" fontId="12" fillId="0" borderId="13" xfId="0" applyFont="1" applyBorder="1" applyAlignment="1">
      <alignment horizontal="center" wrapText="1"/>
    </xf>
    <xf numFmtId="0" fontId="12" fillId="0" borderId="14" xfId="0" applyFont="1" applyBorder="1" applyAlignment="1">
      <alignment horizontal="center"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0" xfId="0" applyFont="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0" xfId="0" applyFont="1" applyAlignment="1">
      <alignment horizontal="center" vertical="top" wrapTex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2" fillId="0" borderId="21" xfId="0" applyFont="1" applyBorder="1" applyAlignment="1">
      <alignment horizontal="left"/>
    </xf>
    <xf numFmtId="0" fontId="12" fillId="0" borderId="22" xfId="0" applyFont="1" applyBorder="1" applyAlignment="1">
      <alignment horizontal="left"/>
    </xf>
    <xf numFmtId="0" fontId="2" fillId="2" borderId="2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 xfId="0" applyFill="1" applyBorder="1"/>
    <xf numFmtId="0" fontId="7" fillId="0" borderId="0" xfId="0" applyFont="1" applyFill="1"/>
    <xf numFmtId="39" fontId="7" fillId="0" borderId="0" xfId="0" applyNumberFormat="1" applyFont="1" applyFill="1"/>
    <xf numFmtId="10" fontId="7" fillId="0" borderId="0" xfId="0" applyNumberFormat="1" applyFont="1" applyFill="1"/>
    <xf numFmtId="167" fontId="7" fillId="0" borderId="0" xfId="0" applyNumberFormat="1" applyFont="1" applyFill="1"/>
    <xf numFmtId="0" fontId="14" fillId="0" borderId="0" xfId="0" applyFont="1" applyFill="1"/>
    <xf numFmtId="39" fontId="14" fillId="0" borderId="0" xfId="0" applyNumberFormat="1" applyFont="1" applyFill="1"/>
    <xf numFmtId="10" fontId="7" fillId="3" borderId="0" xfId="2" applyNumberFormat="1" applyFont="1" applyFill="1"/>
    <xf numFmtId="164" fontId="0" fillId="0" borderId="0" xfId="1" applyFont="1" applyFill="1"/>
    <xf numFmtId="4" fontId="7" fillId="3" borderId="0" xfId="0"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selection activeCell="M24" sqref="M24"/>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2" bestFit="1" customWidth="1"/>
    <col min="10" max="10" width="17.42578125" bestFit="1" customWidth="1"/>
    <col min="11" max="11" width="8" bestFit="1" customWidth="1"/>
  </cols>
  <sheetData>
    <row r="1" spans="1:9" ht="18" customHeight="1" x14ac:dyDescent="0.2">
      <c r="A1" s="71" t="s">
        <v>67</v>
      </c>
      <c r="B1" s="72"/>
      <c r="C1" s="72"/>
      <c r="D1" s="72"/>
      <c r="E1" s="72"/>
      <c r="F1" s="72"/>
      <c r="G1" s="72"/>
      <c r="H1" s="72"/>
    </row>
    <row r="2" spans="1:9" x14ac:dyDescent="0.2">
      <c r="A2" s="1" t="s">
        <v>0</v>
      </c>
      <c r="B2" s="2" t="s">
        <v>64</v>
      </c>
      <c r="C2" s="2"/>
      <c r="D2" s="3"/>
      <c r="E2" s="4"/>
      <c r="F2" s="5"/>
      <c r="G2" s="43"/>
      <c r="H2" s="43"/>
    </row>
    <row r="3" spans="1:9" ht="15.75" customHeight="1" x14ac:dyDescent="0.2">
      <c r="A3" s="6"/>
      <c r="B3" s="7"/>
      <c r="C3" s="7"/>
      <c r="D3" s="1"/>
      <c r="E3" s="4"/>
      <c r="F3" s="5"/>
      <c r="G3" s="43"/>
      <c r="H3" s="43"/>
    </row>
    <row r="4" spans="1:9" ht="25.5" x14ac:dyDescent="0.2">
      <c r="A4" s="8" t="s">
        <v>16</v>
      </c>
      <c r="B4" s="9" t="s">
        <v>7</v>
      </c>
      <c r="C4" s="9" t="s">
        <v>21</v>
      </c>
      <c r="D4" s="9" t="s">
        <v>18</v>
      </c>
      <c r="E4" s="17" t="s">
        <v>9</v>
      </c>
      <c r="F4" s="10" t="s">
        <v>14</v>
      </c>
      <c r="G4" s="42" t="s">
        <v>2</v>
      </c>
      <c r="H4" s="41" t="s">
        <v>48</v>
      </c>
    </row>
    <row r="5" spans="1:9" ht="12.75" customHeight="1" x14ac:dyDescent="0.2">
      <c r="E5" s="18"/>
      <c r="F5" s="20"/>
      <c r="G5" s="14"/>
      <c r="H5" s="14"/>
    </row>
    <row r="6" spans="1:9" ht="12.75" customHeight="1" x14ac:dyDescent="0.2">
      <c r="E6" s="18"/>
      <c r="F6" s="20"/>
      <c r="G6" s="14"/>
      <c r="H6" s="14"/>
    </row>
    <row r="7" spans="1:9" ht="12.75" customHeight="1" x14ac:dyDescent="0.2">
      <c r="B7" s="23" t="s">
        <v>1</v>
      </c>
      <c r="C7" s="23"/>
      <c r="E7" s="18"/>
      <c r="F7" s="20"/>
      <c r="G7" s="14"/>
      <c r="H7" s="14"/>
    </row>
    <row r="8" spans="1:9" ht="12.75" customHeight="1" x14ac:dyDescent="0.3">
      <c r="B8" s="34" t="s">
        <v>33</v>
      </c>
      <c r="C8" s="23"/>
      <c r="E8" s="18"/>
      <c r="F8" s="20"/>
      <c r="G8" s="14"/>
      <c r="H8" s="14"/>
      <c r="I8"/>
    </row>
    <row r="9" spans="1:9" ht="12.75" customHeight="1" x14ac:dyDescent="0.2">
      <c r="A9">
        <v>1</v>
      </c>
      <c r="B9" s="31" t="s">
        <v>60</v>
      </c>
      <c r="C9" s="30" t="s">
        <v>61</v>
      </c>
      <c r="D9" t="s">
        <v>62</v>
      </c>
      <c r="E9" s="28">
        <v>2835.6060000000002</v>
      </c>
      <c r="F9" s="29">
        <f>+E9/$E$53</f>
        <v>6.7973465763047192E-2</v>
      </c>
      <c r="G9" s="14">
        <v>44553</v>
      </c>
      <c r="H9" s="29">
        <v>9.5750000000000002E-2</v>
      </c>
      <c r="I9"/>
    </row>
    <row r="10" spans="1:9" ht="12.75" customHeight="1" x14ac:dyDescent="0.2">
      <c r="A10">
        <v>2</v>
      </c>
      <c r="B10" s="31" t="s">
        <v>41</v>
      </c>
      <c r="C10" s="30" t="s">
        <v>42</v>
      </c>
      <c r="D10" t="s">
        <v>24</v>
      </c>
      <c r="E10" s="28">
        <v>0</v>
      </c>
      <c r="F10" s="29">
        <f>+E10/$E$53</f>
        <v>0</v>
      </c>
      <c r="G10" s="14">
        <v>44342</v>
      </c>
      <c r="H10" s="29">
        <v>0</v>
      </c>
      <c r="I10"/>
    </row>
    <row r="11" spans="1:9" ht="12.75" customHeight="1" x14ac:dyDescent="0.2">
      <c r="B11" s="12" t="s">
        <v>19</v>
      </c>
      <c r="C11" s="12"/>
      <c r="D11" s="12"/>
      <c r="E11" s="19">
        <f>SUM(E9:E10)</f>
        <v>2835.6060000000002</v>
      </c>
      <c r="F11" s="21">
        <f>SUM(F9:F10)</f>
        <v>6.7973465763047192E-2</v>
      </c>
      <c r="G11" s="15"/>
      <c r="H11" s="15"/>
      <c r="I11"/>
    </row>
    <row r="12" spans="1:9" ht="12.75" customHeight="1" x14ac:dyDescent="0.2">
      <c r="B12" s="23"/>
      <c r="C12" s="23"/>
      <c r="E12" s="18"/>
      <c r="F12" s="20"/>
      <c r="G12" s="14"/>
      <c r="H12" s="14"/>
      <c r="I12"/>
    </row>
    <row r="13" spans="1:9" ht="12.75" customHeight="1" x14ac:dyDescent="0.2">
      <c r="B13" s="23" t="s">
        <v>4</v>
      </c>
      <c r="C13" s="23"/>
      <c r="E13" s="18"/>
      <c r="F13" s="20"/>
      <c r="G13" s="14"/>
      <c r="H13" s="14"/>
      <c r="I13"/>
    </row>
    <row r="14" spans="1:9" ht="12.75" customHeight="1" x14ac:dyDescent="0.2">
      <c r="A14">
        <v>3</v>
      </c>
      <c r="B14" s="31" t="s">
        <v>66</v>
      </c>
      <c r="C14" s="31" t="s">
        <v>63</v>
      </c>
      <c r="D14" s="29" t="s">
        <v>6</v>
      </c>
      <c r="E14" s="28">
        <v>12133.237499999999</v>
      </c>
      <c r="F14" s="29">
        <f t="shared" ref="F14:F21" si="0">+E14/$E$53</f>
        <v>0.29085077539022353</v>
      </c>
      <c r="G14" s="39">
        <v>44631</v>
      </c>
      <c r="H14" s="29">
        <v>3.6900000000000002E-2</v>
      </c>
      <c r="I14"/>
    </row>
    <row r="15" spans="1:9" ht="12.75" customHeight="1" x14ac:dyDescent="0.2">
      <c r="A15">
        <f t="shared" ref="A15:A21" si="1">+A14+1</f>
        <v>4</v>
      </c>
      <c r="B15" s="31" t="s">
        <v>56</v>
      </c>
      <c r="C15" s="31" t="s">
        <v>54</v>
      </c>
      <c r="D15" s="29" t="s">
        <v>6</v>
      </c>
      <c r="E15" s="28">
        <v>947.77199310000003</v>
      </c>
      <c r="F15" s="29">
        <f t="shared" si="0"/>
        <v>2.2719428271825437E-2</v>
      </c>
      <c r="G15" s="39">
        <v>44623</v>
      </c>
      <c r="H15" s="29">
        <v>3.6900000000000002E-2</v>
      </c>
      <c r="I15"/>
    </row>
    <row r="16" spans="1:9" ht="12.75" customHeight="1" x14ac:dyDescent="0.2">
      <c r="A16">
        <f t="shared" si="1"/>
        <v>5</v>
      </c>
      <c r="B16" s="31" t="s">
        <v>44</v>
      </c>
      <c r="C16" s="31" t="s">
        <v>43</v>
      </c>
      <c r="D16" s="29" t="s">
        <v>6</v>
      </c>
      <c r="E16" s="28">
        <v>938.33685000000003</v>
      </c>
      <c r="F16" s="29">
        <f t="shared" si="0"/>
        <v>2.2493254615655538E-2</v>
      </c>
      <c r="G16" s="39">
        <v>44462</v>
      </c>
      <c r="H16" s="29">
        <v>3.49E-2</v>
      </c>
      <c r="I16"/>
    </row>
    <row r="17" spans="1:14" ht="12.75" customHeight="1" x14ac:dyDescent="0.2">
      <c r="A17">
        <f t="shared" si="1"/>
        <v>6</v>
      </c>
      <c r="B17" s="31" t="s">
        <v>57</v>
      </c>
      <c r="C17" s="31" t="s">
        <v>55</v>
      </c>
      <c r="D17" s="29" t="s">
        <v>6</v>
      </c>
      <c r="E17" s="28">
        <v>70.514623799999995</v>
      </c>
      <c r="F17" s="29">
        <f t="shared" si="0"/>
        <v>1.6903347526643164E-3</v>
      </c>
      <c r="G17" s="39">
        <v>44588</v>
      </c>
      <c r="H17" s="29">
        <v>3.61E-2</v>
      </c>
      <c r="I17"/>
    </row>
    <row r="18" spans="1:14" ht="12.75" customHeight="1" x14ac:dyDescent="0.2">
      <c r="A18">
        <f t="shared" si="1"/>
        <v>7</v>
      </c>
      <c r="B18" s="31" t="s">
        <v>65</v>
      </c>
      <c r="C18" s="31" t="s">
        <v>53</v>
      </c>
      <c r="D18" s="29" t="s">
        <v>6</v>
      </c>
      <c r="E18" s="28">
        <v>64.903302499999995</v>
      </c>
      <c r="F18" s="29">
        <f t="shared" si="0"/>
        <v>1.55582348548862E-3</v>
      </c>
      <c r="G18" s="39">
        <v>44399</v>
      </c>
      <c r="H18" s="29">
        <v>3.3300000000000003E-2</v>
      </c>
      <c r="I18"/>
    </row>
    <row r="19" spans="1:14" ht="12.75" customHeight="1" x14ac:dyDescent="0.2">
      <c r="A19">
        <f t="shared" si="1"/>
        <v>8</v>
      </c>
      <c r="B19" s="31" t="s">
        <v>59</v>
      </c>
      <c r="C19" s="31" t="s">
        <v>58</v>
      </c>
      <c r="D19" s="29" t="s">
        <v>6</v>
      </c>
      <c r="E19" s="28">
        <v>57.019533899999999</v>
      </c>
      <c r="F19" s="29">
        <f t="shared" si="0"/>
        <v>1.3668384590019057E-3</v>
      </c>
      <c r="G19" s="39">
        <v>44602</v>
      </c>
      <c r="H19" s="29">
        <v>3.6700000000000003E-2</v>
      </c>
      <c r="I19"/>
    </row>
    <row r="20" spans="1:14" ht="12.75" customHeight="1" x14ac:dyDescent="0.2">
      <c r="A20">
        <f t="shared" si="1"/>
        <v>9</v>
      </c>
      <c r="B20" s="31" t="s">
        <v>52</v>
      </c>
      <c r="C20" s="31" t="s">
        <v>51</v>
      </c>
      <c r="D20" s="29" t="s">
        <v>6</v>
      </c>
      <c r="E20" s="28">
        <v>31.346723900000001</v>
      </c>
      <c r="F20" s="29">
        <f t="shared" si="0"/>
        <v>7.5142507943640365E-4</v>
      </c>
      <c r="G20" s="39">
        <v>44560</v>
      </c>
      <c r="H20" s="29">
        <v>3.5750000000000004E-2</v>
      </c>
      <c r="I20"/>
    </row>
    <row r="21" spans="1:14" ht="12.75" customHeight="1" x14ac:dyDescent="0.2">
      <c r="A21">
        <f t="shared" si="1"/>
        <v>10</v>
      </c>
      <c r="B21" s="31" t="s">
        <v>50</v>
      </c>
      <c r="C21" s="31" t="s">
        <v>49</v>
      </c>
      <c r="D21" s="29" t="s">
        <v>6</v>
      </c>
      <c r="E21" s="28">
        <v>16.391984099999998</v>
      </c>
      <c r="F21" s="29">
        <f t="shared" si="0"/>
        <v>3.9293892381725941E-4</v>
      </c>
      <c r="G21" s="39">
        <v>44336</v>
      </c>
      <c r="H21" s="29">
        <v>3.2250000000000001E-2</v>
      </c>
      <c r="I21"/>
    </row>
    <row r="22" spans="1:14" ht="12.75" customHeight="1" x14ac:dyDescent="0.2">
      <c r="B22" s="26"/>
      <c r="C22" s="26"/>
      <c r="D22" s="31"/>
      <c r="E22" s="38"/>
      <c r="F22" s="29"/>
      <c r="G22" s="39"/>
      <c r="H22" s="39"/>
      <c r="I22"/>
    </row>
    <row r="23" spans="1:14" ht="12.75" customHeight="1" x14ac:dyDescent="0.2">
      <c r="B23" s="12" t="s">
        <v>19</v>
      </c>
      <c r="C23" s="12"/>
      <c r="D23" s="12"/>
      <c r="E23" s="19">
        <f>SUM(E14:E22)</f>
        <v>14259.5225113</v>
      </c>
      <c r="F23" s="21">
        <f>SUM(F14:F22)</f>
        <v>0.34182081897811306</v>
      </c>
      <c r="G23" s="15"/>
      <c r="H23" s="15"/>
      <c r="I23"/>
      <c r="J23" s="11"/>
      <c r="K23" s="24"/>
    </row>
    <row r="24" spans="1:14" ht="12.75" customHeight="1" x14ac:dyDescent="0.2">
      <c r="E24" s="18"/>
      <c r="F24" s="20"/>
      <c r="G24" s="14"/>
      <c r="H24" s="14"/>
      <c r="I24"/>
      <c r="J24" s="20"/>
      <c r="K24" s="29"/>
      <c r="N24" s="35"/>
    </row>
    <row r="25" spans="1:14" ht="12.75" customHeight="1" x14ac:dyDescent="0.2">
      <c r="B25" s="23" t="s">
        <v>13</v>
      </c>
      <c r="C25" s="23"/>
      <c r="E25" s="18"/>
      <c r="F25" s="20"/>
      <c r="G25" s="14"/>
      <c r="H25" s="14"/>
      <c r="I25"/>
      <c r="J25" s="30"/>
      <c r="K25" s="29"/>
      <c r="M25" s="30"/>
      <c r="N25" s="36"/>
    </row>
    <row r="26" spans="1:14" ht="12.75" customHeight="1" x14ac:dyDescent="0.2">
      <c r="B26" s="23" t="s">
        <v>12</v>
      </c>
      <c r="C26" s="23"/>
      <c r="E26" s="18"/>
      <c r="F26" s="20"/>
      <c r="G26" s="14"/>
      <c r="H26" s="14"/>
      <c r="I26"/>
      <c r="J26" s="30"/>
      <c r="K26" s="29"/>
      <c r="M26" s="30"/>
      <c r="N26" s="36"/>
    </row>
    <row r="27" spans="1:14" s="30" customFormat="1" ht="12.75" customHeight="1" x14ac:dyDescent="0.2">
      <c r="A27">
        <f>+A21+1</f>
        <v>11</v>
      </c>
      <c r="B27" s="31" t="s">
        <v>39</v>
      </c>
      <c r="C27" s="31" t="s">
        <v>40</v>
      </c>
      <c r="D27" s="31" t="s">
        <v>38</v>
      </c>
      <c r="E27" s="28">
        <v>11958.873</v>
      </c>
      <c r="F27" s="29">
        <f t="shared" ref="F27:F32" si="2">+E27/$E$53</f>
        <v>0.28667101297928177</v>
      </c>
      <c r="G27" s="39">
        <v>45306</v>
      </c>
      <c r="H27" s="29">
        <v>6.4700000000000008E-2</v>
      </c>
      <c r="I27"/>
      <c r="K27" s="29"/>
      <c r="N27" s="36"/>
    </row>
    <row r="28" spans="1:14" s="30" customFormat="1" ht="12.75" customHeight="1" x14ac:dyDescent="0.2">
      <c r="A28">
        <f>+A27+1</f>
        <v>12</v>
      </c>
      <c r="B28" s="31" t="s">
        <v>30</v>
      </c>
      <c r="C28" s="31" t="s">
        <v>29</v>
      </c>
      <c r="D28" s="31" t="s">
        <v>37</v>
      </c>
      <c r="E28" s="28">
        <v>3915.692</v>
      </c>
      <c r="F28" s="29">
        <f t="shared" si="2"/>
        <v>9.3864646957524334E-2</v>
      </c>
      <c r="G28" s="39">
        <v>45142</v>
      </c>
      <c r="H28" s="29">
        <v>8.1800000000000012E-2</v>
      </c>
      <c r="I28"/>
      <c r="K28" s="29"/>
      <c r="M28"/>
      <c r="N28" s="35"/>
    </row>
    <row r="29" spans="1:14" s="30" customFormat="1" ht="12.75" customHeight="1" x14ac:dyDescent="0.2">
      <c r="A29" s="30">
        <f t="shared" ref="A29:A32" si="3">A28+1</f>
        <v>13</v>
      </c>
      <c r="B29" s="31" t="s">
        <v>20</v>
      </c>
      <c r="C29" s="31" t="s">
        <v>45</v>
      </c>
      <c r="D29" s="31" t="s">
        <v>31</v>
      </c>
      <c r="E29" s="28">
        <v>870.16</v>
      </c>
      <c r="F29" s="29">
        <f t="shared" si="2"/>
        <v>2.0858959590427276E-2</v>
      </c>
      <c r="G29" s="39">
        <v>44829</v>
      </c>
      <c r="H29" s="29">
        <v>0</v>
      </c>
      <c r="I29"/>
      <c r="J29" s="20"/>
      <c r="K29" s="29"/>
      <c r="M29"/>
      <c r="N29" s="35"/>
    </row>
    <row r="30" spans="1:14" s="30" customFormat="1" ht="12.75" customHeight="1" x14ac:dyDescent="0.2">
      <c r="A30" s="30">
        <f t="shared" si="3"/>
        <v>14</v>
      </c>
      <c r="B30" s="31" t="s">
        <v>20</v>
      </c>
      <c r="C30" s="31" t="s">
        <v>46</v>
      </c>
      <c r="D30" s="31" t="s">
        <v>31</v>
      </c>
      <c r="E30" s="28">
        <v>870.16</v>
      </c>
      <c r="F30" s="29">
        <f t="shared" si="2"/>
        <v>2.0858959590427276E-2</v>
      </c>
      <c r="G30" s="39">
        <v>45194</v>
      </c>
      <c r="H30" s="29">
        <v>0</v>
      </c>
      <c r="I30"/>
      <c r="K30" s="29"/>
      <c r="M30"/>
      <c r="N30" s="35"/>
    </row>
    <row r="31" spans="1:14" s="30" customFormat="1" ht="12.75" customHeight="1" x14ac:dyDescent="0.2">
      <c r="A31" s="30">
        <f t="shared" si="3"/>
        <v>15</v>
      </c>
      <c r="B31" s="31" t="s">
        <v>20</v>
      </c>
      <c r="C31" s="31" t="s">
        <v>47</v>
      </c>
      <c r="D31" s="31" t="s">
        <v>31</v>
      </c>
      <c r="E31" s="28">
        <v>870.16</v>
      </c>
      <c r="F31" s="29">
        <f t="shared" si="2"/>
        <v>2.0858959590427276E-2</v>
      </c>
      <c r="G31" s="39">
        <v>45255</v>
      </c>
      <c r="H31" s="29">
        <v>0</v>
      </c>
      <c r="I31"/>
      <c r="J31" s="20"/>
      <c r="K31" s="29"/>
      <c r="N31" s="36"/>
    </row>
    <row r="32" spans="1:14" s="30" customFormat="1" ht="12.75" customHeight="1" x14ac:dyDescent="0.2">
      <c r="A32" s="30">
        <f t="shared" si="3"/>
        <v>16</v>
      </c>
      <c r="B32" s="31" t="s">
        <v>5</v>
      </c>
      <c r="C32" s="31" t="s">
        <v>22</v>
      </c>
      <c r="D32" s="31" t="s">
        <v>24</v>
      </c>
      <c r="E32" s="28">
        <v>0</v>
      </c>
      <c r="F32" s="29">
        <f t="shared" si="2"/>
        <v>0</v>
      </c>
      <c r="G32" s="39">
        <v>44786</v>
      </c>
      <c r="H32" s="29">
        <v>0</v>
      </c>
      <c r="I32"/>
      <c r="K32" s="29"/>
      <c r="N32" s="36"/>
    </row>
    <row r="33" spans="1:14" s="30" customFormat="1" ht="12.75" customHeight="1" x14ac:dyDescent="0.2">
      <c r="A33"/>
      <c r="I33"/>
      <c r="K33" s="29"/>
      <c r="N33" s="36"/>
    </row>
    <row r="34" spans="1:14" s="30" customFormat="1" ht="12.75" customHeight="1" x14ac:dyDescent="0.2">
      <c r="A34"/>
      <c r="B34" s="12" t="s">
        <v>19</v>
      </c>
      <c r="C34" s="12"/>
      <c r="D34" s="12"/>
      <c r="E34" s="19">
        <f>SUM(E27:E32)</f>
        <v>18485.044999999998</v>
      </c>
      <c r="F34" s="21">
        <f>SUM(F27:F32)</f>
        <v>0.44311253870808792</v>
      </c>
      <c r="G34" s="15"/>
      <c r="H34" s="15"/>
      <c r="I34"/>
      <c r="J34" s="31"/>
      <c r="K34" s="29"/>
      <c r="N34" s="36"/>
    </row>
    <row r="35" spans="1:14" ht="12.75" customHeight="1" x14ac:dyDescent="0.2">
      <c r="E35" s="18"/>
      <c r="F35" s="20"/>
      <c r="G35" s="14"/>
      <c r="H35" s="14"/>
      <c r="I35"/>
      <c r="J35" s="30"/>
      <c r="K35" s="29"/>
      <c r="N35" s="35"/>
    </row>
    <row r="36" spans="1:14" ht="12.75" customHeight="1" x14ac:dyDescent="0.2">
      <c r="A36" s="30"/>
      <c r="B36" s="23" t="s">
        <v>10</v>
      </c>
      <c r="C36" s="23"/>
      <c r="E36" s="18"/>
      <c r="F36" s="20"/>
      <c r="G36" s="14"/>
      <c r="H36" s="14"/>
      <c r="I36"/>
      <c r="J36" s="30"/>
      <c r="K36" s="29"/>
      <c r="M36" s="30"/>
      <c r="N36" s="36"/>
    </row>
    <row r="37" spans="1:14" ht="12.75" customHeight="1" x14ac:dyDescent="0.2">
      <c r="A37" s="30">
        <f>A32+1</f>
        <v>17</v>
      </c>
      <c r="B37" s="31" t="s">
        <v>15</v>
      </c>
      <c r="C37" s="31" t="s">
        <v>23</v>
      </c>
      <c r="D37" s="31" t="s">
        <v>34</v>
      </c>
      <c r="E37" s="28">
        <v>2014.376</v>
      </c>
      <c r="F37" s="29">
        <f>+E37/$E$53</f>
        <v>4.828742712136451E-2</v>
      </c>
      <c r="G37" s="39">
        <v>44786</v>
      </c>
      <c r="H37" s="29">
        <v>0.12895000000000001</v>
      </c>
      <c r="I37"/>
      <c r="J37" s="30"/>
      <c r="K37" s="29"/>
      <c r="M37" s="30"/>
      <c r="N37" s="36"/>
    </row>
    <row r="38" spans="1:14" s="30" customFormat="1" ht="12.75" customHeight="1" x14ac:dyDescent="0.2">
      <c r="A38" s="30">
        <f>A37+1</f>
        <v>18</v>
      </c>
      <c r="B38" s="31" t="s">
        <v>27</v>
      </c>
      <c r="C38" s="31" t="s">
        <v>25</v>
      </c>
      <c r="D38" s="31" t="s">
        <v>35</v>
      </c>
      <c r="E38" s="28">
        <v>899.41200000000003</v>
      </c>
      <c r="F38" s="29">
        <f>+E38/$E$53</f>
        <v>2.1560171190522871E-2</v>
      </c>
      <c r="G38" s="39">
        <v>45016</v>
      </c>
      <c r="H38" s="29">
        <v>0.1099</v>
      </c>
      <c r="I38"/>
      <c r="K38" s="29"/>
      <c r="M38"/>
      <c r="N38" s="35"/>
    </row>
    <row r="39" spans="1:14" s="30" customFormat="1" ht="12.75" customHeight="1" x14ac:dyDescent="0.2">
      <c r="A39" s="30">
        <f>A38+1</f>
        <v>19</v>
      </c>
      <c r="B39" s="31" t="s">
        <v>28</v>
      </c>
      <c r="C39" s="31" t="s">
        <v>26</v>
      </c>
      <c r="D39" s="31" t="s">
        <v>35</v>
      </c>
      <c r="E39" s="28">
        <v>880.12300000000005</v>
      </c>
      <c r="F39" s="29">
        <f>+E39/$E$53</f>
        <v>2.1097786719230519E-2</v>
      </c>
      <c r="G39" s="39">
        <v>45016</v>
      </c>
      <c r="H39" s="29">
        <v>0.1099</v>
      </c>
      <c r="I39"/>
      <c r="J39" s="20"/>
      <c r="K39" s="29"/>
    </row>
    <row r="40" spans="1:14" s="30" customFormat="1" ht="12.75" customHeight="1" x14ac:dyDescent="0.2">
      <c r="B40" s="31"/>
      <c r="C40" s="31"/>
      <c r="D40" s="31"/>
      <c r="E40" s="28"/>
      <c r="F40" s="29"/>
      <c r="G40" s="39"/>
      <c r="H40" s="39"/>
      <c r="I40"/>
      <c r="K40" s="29"/>
    </row>
    <row r="41" spans="1:14" s="30" customFormat="1" ht="12.75" customHeight="1" x14ac:dyDescent="0.2">
      <c r="A41"/>
      <c r="B41" s="12" t="s">
        <v>19</v>
      </c>
      <c r="C41" s="12"/>
      <c r="D41" s="12"/>
      <c r="E41" s="19">
        <f>SUM(E37:E40)</f>
        <v>3793.9110000000001</v>
      </c>
      <c r="F41" s="21">
        <f>SUM(F37:F40)</f>
        <v>9.0945385031117904E-2</v>
      </c>
      <c r="G41" s="15"/>
      <c r="H41" s="15"/>
      <c r="I41"/>
      <c r="K41" s="29"/>
    </row>
    <row r="42" spans="1:14" ht="12.75" customHeight="1" x14ac:dyDescent="0.2">
      <c r="E42" s="18"/>
      <c r="F42" s="20"/>
      <c r="G42" s="14"/>
      <c r="H42" s="14"/>
      <c r="I42" s="33"/>
      <c r="J42" s="30"/>
      <c r="K42" s="29"/>
    </row>
    <row r="43" spans="1:14" ht="12.75" customHeight="1" x14ac:dyDescent="0.2">
      <c r="B43" s="23" t="s">
        <v>36</v>
      </c>
      <c r="E43" s="18"/>
      <c r="F43" s="20"/>
      <c r="G43" s="14"/>
      <c r="H43" s="14"/>
      <c r="I43" s="33"/>
      <c r="J43" s="30"/>
      <c r="K43" s="29"/>
    </row>
    <row r="44" spans="1:14" ht="12.75" customHeight="1" x14ac:dyDescent="0.2">
      <c r="B44" s="31"/>
      <c r="C44" s="26"/>
      <c r="D44" s="26"/>
      <c r="E44" s="28"/>
      <c r="F44" s="29"/>
      <c r="G44" s="37"/>
      <c r="H44" s="37"/>
      <c r="I44" s="33"/>
      <c r="J44" s="30"/>
      <c r="K44" s="30"/>
    </row>
    <row r="45" spans="1:14" s="30" customFormat="1" ht="12.75" customHeight="1" x14ac:dyDescent="0.2">
      <c r="A45"/>
      <c r="B45" s="12" t="s">
        <v>19</v>
      </c>
      <c r="C45" s="12"/>
      <c r="D45" s="12"/>
      <c r="E45" s="19">
        <f>SUM(E43:E44)</f>
        <v>0</v>
      </c>
      <c r="F45" s="21">
        <f>SUM(F43:F44)</f>
        <v>0</v>
      </c>
      <c r="G45" s="15"/>
      <c r="H45" s="15"/>
      <c r="I45" s="27"/>
    </row>
    <row r="46" spans="1:14" ht="12.75" customHeight="1" x14ac:dyDescent="0.2">
      <c r="E46" s="18"/>
      <c r="F46" s="20"/>
      <c r="G46" s="14"/>
      <c r="H46" s="14"/>
      <c r="I46" s="33"/>
    </row>
    <row r="47" spans="1:14" ht="12.75" customHeight="1" x14ac:dyDescent="0.2">
      <c r="B47" s="40" t="s">
        <v>32</v>
      </c>
      <c r="C47" s="40"/>
      <c r="D47" s="26" t="s">
        <v>17</v>
      </c>
      <c r="E47" s="28">
        <v>3248.9095000000002</v>
      </c>
      <c r="F47" s="29">
        <f>+E47/$E$53</f>
        <v>7.7880932211840698E-2</v>
      </c>
      <c r="G47" s="37"/>
      <c r="H47" s="37"/>
      <c r="I47" s="33"/>
    </row>
    <row r="48" spans="1:14" ht="12.75" customHeight="1" x14ac:dyDescent="0.2">
      <c r="B48" s="12" t="s">
        <v>19</v>
      </c>
      <c r="C48" s="12"/>
      <c r="D48" s="12"/>
      <c r="E48" s="19">
        <f>+E47</f>
        <v>3248.9095000000002</v>
      </c>
      <c r="F48" s="21">
        <f>+F47</f>
        <v>7.7880932211840698E-2</v>
      </c>
      <c r="G48" s="15"/>
      <c r="H48" s="15"/>
      <c r="I48" s="27"/>
    </row>
    <row r="49" spans="2:10" ht="12.75" customHeight="1" x14ac:dyDescent="0.2">
      <c r="E49" s="18"/>
      <c r="F49" s="20"/>
      <c r="G49" s="14"/>
      <c r="H49" s="14"/>
      <c r="I49" s="33"/>
    </row>
    <row r="50" spans="2:10" ht="12.75" customHeight="1" x14ac:dyDescent="0.2">
      <c r="B50" s="23" t="s">
        <v>11</v>
      </c>
      <c r="C50" s="23"/>
      <c r="E50" s="18"/>
      <c r="F50" s="20"/>
      <c r="G50" s="14"/>
      <c r="H50" s="14"/>
      <c r="I50" s="33"/>
    </row>
    <row r="51" spans="2:10" ht="12.75" customHeight="1" x14ac:dyDescent="0.2">
      <c r="B51" s="23" t="s">
        <v>3</v>
      </c>
      <c r="C51" s="23"/>
      <c r="E51" s="18">
        <f>E53-E23-E34-E41-E48-E45-E11</f>
        <v>-906.6276590999978</v>
      </c>
      <c r="F51" s="20">
        <f>+E51/$E$53</f>
        <v>-2.1733140692206644E-2</v>
      </c>
      <c r="G51" s="14"/>
      <c r="H51" s="14"/>
      <c r="I51" s="33"/>
    </row>
    <row r="52" spans="2:10" ht="12.75" customHeight="1" x14ac:dyDescent="0.2">
      <c r="B52" s="12" t="s">
        <v>19</v>
      </c>
      <c r="C52" s="12"/>
      <c r="D52" s="12"/>
      <c r="E52" s="19">
        <f>SUM(E51:E51)</f>
        <v>-906.6276590999978</v>
      </c>
      <c r="F52" s="21">
        <f>SUM(F51)</f>
        <v>-2.1733140692206644E-2</v>
      </c>
      <c r="G52" s="15"/>
      <c r="H52" s="15"/>
      <c r="I52" s="33"/>
    </row>
    <row r="53" spans="2:10" ht="12.75" customHeight="1" x14ac:dyDescent="0.2">
      <c r="B53" s="13" t="s">
        <v>8</v>
      </c>
      <c r="C53" s="13"/>
      <c r="D53" s="13"/>
      <c r="E53" s="25">
        <v>41716.366352199999</v>
      </c>
      <c r="F53" s="22">
        <f>+F52+F41+F34+F23+F48+F45+F11</f>
        <v>1.0000000000000002</v>
      </c>
      <c r="G53" s="16"/>
      <c r="H53" s="16"/>
      <c r="I53" s="33"/>
    </row>
    <row r="54" spans="2:10" ht="12.75" customHeight="1" thickBot="1" x14ac:dyDescent="0.25">
      <c r="I54" s="33"/>
    </row>
    <row r="55" spans="2:10" x14ac:dyDescent="0.2">
      <c r="B55" s="73" t="s">
        <v>68</v>
      </c>
      <c r="C55" s="74"/>
      <c r="D55" s="74"/>
      <c r="E55" s="74"/>
      <c r="F55" s="74"/>
      <c r="G55" s="74"/>
      <c r="H55" s="75"/>
    </row>
    <row r="56" spans="2:10" ht="45" x14ac:dyDescent="0.2">
      <c r="B56" s="44" t="s">
        <v>69</v>
      </c>
      <c r="C56" s="76" t="s">
        <v>21</v>
      </c>
      <c r="D56" s="77"/>
      <c r="E56" s="45" t="s">
        <v>70</v>
      </c>
      <c r="F56" s="46" t="s">
        <v>71</v>
      </c>
      <c r="G56" s="78" t="s">
        <v>75</v>
      </c>
      <c r="H56" s="79"/>
    </row>
    <row r="57" spans="2:10" ht="51" x14ac:dyDescent="0.2">
      <c r="B57" s="47" t="s">
        <v>5</v>
      </c>
      <c r="C57" s="80" t="s">
        <v>22</v>
      </c>
      <c r="D57" s="81"/>
      <c r="E57" s="48" t="s">
        <v>24</v>
      </c>
      <c r="F57" s="49" t="s">
        <v>77</v>
      </c>
      <c r="G57" s="80" t="s">
        <v>72</v>
      </c>
      <c r="H57" s="82"/>
    </row>
    <row r="58" spans="2:10" ht="19.149999999999999" customHeight="1" x14ac:dyDescent="0.2">
      <c r="B58" s="51" t="s">
        <v>73</v>
      </c>
      <c r="C58" s="52"/>
      <c r="D58" s="52"/>
      <c r="E58" s="52"/>
      <c r="F58" s="52"/>
      <c r="G58" s="52"/>
      <c r="H58" s="53"/>
      <c r="J58" s="27"/>
    </row>
    <row r="59" spans="2:10" ht="12.75" customHeight="1" x14ac:dyDescent="0.2">
      <c r="B59" s="54"/>
      <c r="C59" s="55"/>
      <c r="D59" s="55"/>
      <c r="E59" s="55"/>
      <c r="F59" s="55"/>
      <c r="G59" s="55"/>
      <c r="H59" s="56"/>
    </row>
    <row r="60" spans="2:10" ht="12.75" customHeight="1" x14ac:dyDescent="0.2">
      <c r="B60" s="57"/>
      <c r="C60" s="58"/>
      <c r="D60" s="58"/>
      <c r="E60" s="58"/>
      <c r="F60" s="58"/>
      <c r="G60" s="58"/>
      <c r="H60" s="59"/>
    </row>
    <row r="61" spans="2:10" ht="12.75" customHeight="1" x14ac:dyDescent="0.2">
      <c r="B61" s="60" t="s">
        <v>76</v>
      </c>
      <c r="C61" s="61"/>
      <c r="D61" s="61"/>
      <c r="E61" s="61"/>
      <c r="F61" s="61"/>
      <c r="G61" s="61"/>
      <c r="H61" s="62"/>
    </row>
    <row r="62" spans="2:10" ht="12.75" customHeight="1" x14ac:dyDescent="0.2">
      <c r="B62" s="63"/>
      <c r="C62" s="64"/>
      <c r="D62" s="64"/>
      <c r="E62" s="64"/>
      <c r="F62" s="64"/>
      <c r="G62" s="64"/>
      <c r="H62" s="65"/>
    </row>
    <row r="63" spans="2:10" ht="21.75" customHeight="1" x14ac:dyDescent="0.2">
      <c r="B63" s="66"/>
      <c r="C63" s="67"/>
      <c r="D63" s="67"/>
      <c r="E63" s="67"/>
      <c r="F63" s="67"/>
      <c r="G63" s="67"/>
      <c r="H63" s="68"/>
    </row>
    <row r="64" spans="2:10" ht="12.75" customHeight="1" thickBot="1" x14ac:dyDescent="0.3">
      <c r="B64" s="69" t="s">
        <v>74</v>
      </c>
      <c r="C64" s="70"/>
      <c r="D64" s="70"/>
      <c r="E64" s="70"/>
      <c r="F64" s="70"/>
      <c r="G64" s="70"/>
      <c r="H64" s="50"/>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ortState ref="B14:H21">
    <sortCondition descending="1" ref="F14:F21"/>
  </sortState>
  <mergeCells count="9">
    <mergeCell ref="B58:H60"/>
    <mergeCell ref="B61:H63"/>
    <mergeCell ref="B64:G64"/>
    <mergeCell ref="A1:H1"/>
    <mergeCell ref="B55:H55"/>
    <mergeCell ref="C56:D56"/>
    <mergeCell ref="G56:H56"/>
    <mergeCell ref="C57:D57"/>
    <mergeCell ref="G57:H57"/>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N31" sqref="N31"/>
    </sheetView>
  </sheetViews>
  <sheetFormatPr defaultRowHeight="12.75" x14ac:dyDescent="0.2"/>
  <cols>
    <col min="1" max="1" width="8.85546875" customWidth="1"/>
    <col min="2" max="2" width="45" bestFit="1" customWidth="1"/>
    <col min="3" max="3" width="14.42578125" bestFit="1" customWidth="1"/>
    <col min="4" max="4" width="11.5703125" bestFit="1" customWidth="1"/>
    <col min="6" max="6" width="13" customWidth="1"/>
    <col min="7" max="7" width="18.28515625" customWidth="1"/>
    <col min="8" max="8" width="16.140625" hidden="1" customWidth="1"/>
  </cols>
  <sheetData>
    <row r="1" spans="1:8" ht="18.75" x14ac:dyDescent="0.2">
      <c r="A1" s="71" t="s">
        <v>78</v>
      </c>
      <c r="B1" s="72"/>
      <c r="C1" s="72"/>
      <c r="D1" s="72"/>
      <c r="E1" s="72"/>
      <c r="F1" s="72"/>
      <c r="G1" s="72"/>
      <c r="H1" s="72"/>
    </row>
    <row r="2" spans="1:8" x14ac:dyDescent="0.2">
      <c r="A2" s="1" t="s">
        <v>0</v>
      </c>
      <c r="B2" s="2" t="s">
        <v>64</v>
      </c>
      <c r="C2" s="2"/>
      <c r="D2" s="3"/>
      <c r="E2" s="4"/>
      <c r="F2" s="5"/>
      <c r="G2" s="43"/>
      <c r="H2" s="83"/>
    </row>
    <row r="3" spans="1:8" x14ac:dyDescent="0.2">
      <c r="A3" s="6"/>
      <c r="B3" s="7"/>
      <c r="C3" s="7"/>
      <c r="D3" s="1"/>
      <c r="E3" s="4"/>
      <c r="F3" s="5"/>
      <c r="G3" s="43"/>
      <c r="H3" s="83"/>
    </row>
    <row r="4" spans="1:8" ht="38.25" x14ac:dyDescent="0.2">
      <c r="A4" s="8" t="s">
        <v>16</v>
      </c>
      <c r="B4" s="9" t="s">
        <v>7</v>
      </c>
      <c r="C4" s="9" t="s">
        <v>21</v>
      </c>
      <c r="D4" s="9" t="s">
        <v>18</v>
      </c>
      <c r="E4" s="17" t="s">
        <v>9</v>
      </c>
      <c r="F4" s="10" t="s">
        <v>14</v>
      </c>
      <c r="G4" s="42" t="s">
        <v>2</v>
      </c>
      <c r="H4" s="41" t="s">
        <v>48</v>
      </c>
    </row>
    <row r="5" spans="1:8" x14ac:dyDescent="0.2">
      <c r="E5" s="18"/>
      <c r="F5" s="20"/>
      <c r="G5" s="14"/>
      <c r="H5" s="26"/>
    </row>
    <row r="6" spans="1:8" x14ac:dyDescent="0.2">
      <c r="B6" s="23" t="s">
        <v>1</v>
      </c>
      <c r="E6" s="18"/>
      <c r="F6" s="20"/>
      <c r="G6" s="14"/>
      <c r="H6" s="26"/>
    </row>
    <row r="7" spans="1:8" ht="15" x14ac:dyDescent="0.3">
      <c r="B7" s="34" t="s">
        <v>33</v>
      </c>
      <c r="E7" s="18"/>
      <c r="F7" s="20"/>
      <c r="G7" s="14"/>
      <c r="H7" s="26"/>
    </row>
    <row r="8" spans="1:8" x14ac:dyDescent="0.2">
      <c r="A8">
        <v>1</v>
      </c>
      <c r="B8" s="31" t="s">
        <v>60</v>
      </c>
      <c r="C8" s="30" t="s">
        <v>61</v>
      </c>
      <c r="D8" t="s">
        <v>62</v>
      </c>
      <c r="E8" s="28">
        <v>945.202</v>
      </c>
      <c r="F8" s="29">
        <f>+E8/$E$37</f>
        <v>5.3156310472510064E-2</v>
      </c>
      <c r="G8" s="14">
        <v>44553</v>
      </c>
      <c r="H8" s="29">
        <v>9.5750000000000002E-2</v>
      </c>
    </row>
    <row r="9" spans="1:8" x14ac:dyDescent="0.2">
      <c r="B9" s="12" t="s">
        <v>19</v>
      </c>
      <c r="C9" s="12"/>
      <c r="D9" s="12"/>
      <c r="E9" s="19">
        <f>SUM(E8:E8)</f>
        <v>945.202</v>
      </c>
      <c r="F9" s="21">
        <f>SUM(F8:F8)</f>
        <v>5.3156310472510064E-2</v>
      </c>
      <c r="G9" s="15"/>
      <c r="H9" s="15"/>
    </row>
    <row r="10" spans="1:8" x14ac:dyDescent="0.2">
      <c r="A10" s="26"/>
      <c r="B10" s="84"/>
      <c r="C10" s="84"/>
      <c r="D10" s="84"/>
      <c r="E10" s="85"/>
      <c r="F10" s="86"/>
      <c r="G10" s="87"/>
      <c r="H10" s="26"/>
    </row>
    <row r="11" spans="1:8" x14ac:dyDescent="0.2">
      <c r="A11" s="26"/>
      <c r="B11" s="23" t="s">
        <v>4</v>
      </c>
      <c r="C11" s="84"/>
      <c r="D11" s="84"/>
      <c r="E11" s="85"/>
      <c r="F11" s="86"/>
      <c r="G11" s="87"/>
      <c r="H11" s="26"/>
    </row>
    <row r="12" spans="1:8" x14ac:dyDescent="0.2">
      <c r="A12">
        <v>2</v>
      </c>
      <c r="B12" s="88" t="s">
        <v>59</v>
      </c>
      <c r="C12" s="88" t="s">
        <v>58</v>
      </c>
      <c r="D12" s="88" t="s">
        <v>6</v>
      </c>
      <c r="E12" s="28">
        <v>1589.6767640999999</v>
      </c>
      <c r="F12" s="29">
        <f>+E12/$E$37</f>
        <v>8.9400309799846742E-2</v>
      </c>
      <c r="G12" s="39">
        <v>44602</v>
      </c>
      <c r="H12" s="29">
        <v>3.6700000000000003E-2</v>
      </c>
    </row>
    <row r="13" spans="1:8" x14ac:dyDescent="0.2">
      <c r="A13">
        <f>+A12+1</f>
        <v>3</v>
      </c>
      <c r="B13" s="88" t="s">
        <v>79</v>
      </c>
      <c r="C13" s="88" t="s">
        <v>49</v>
      </c>
      <c r="D13" s="88" t="s">
        <v>6</v>
      </c>
      <c r="E13" s="28">
        <v>165.7436993</v>
      </c>
      <c r="F13" s="29">
        <f>+E13/$E$37</f>
        <v>9.3211012448695084E-3</v>
      </c>
      <c r="G13" s="39">
        <v>44336</v>
      </c>
      <c r="H13" s="29">
        <v>3.2250000000000001E-2</v>
      </c>
    </row>
    <row r="14" spans="1:8" x14ac:dyDescent="0.2">
      <c r="A14">
        <f>+A13+1</f>
        <v>4</v>
      </c>
      <c r="B14" s="88" t="s">
        <v>80</v>
      </c>
      <c r="C14" s="88" t="s">
        <v>53</v>
      </c>
      <c r="D14" s="88" t="s">
        <v>6</v>
      </c>
      <c r="E14" s="28">
        <v>81.800027499999999</v>
      </c>
      <c r="F14" s="29">
        <f>+E14/$E$37</f>
        <v>4.6002734425549894E-3</v>
      </c>
      <c r="G14" s="39">
        <v>44399</v>
      </c>
      <c r="H14" s="29">
        <v>3.3300000000000003E-2</v>
      </c>
    </row>
    <row r="15" spans="1:8" x14ac:dyDescent="0.2">
      <c r="A15">
        <f>+A14+1</f>
        <v>5</v>
      </c>
      <c r="B15" s="88" t="s">
        <v>52</v>
      </c>
      <c r="C15" s="88" t="s">
        <v>51</v>
      </c>
      <c r="D15" s="88" t="s">
        <v>6</v>
      </c>
      <c r="E15" s="28">
        <v>46.514493700000003</v>
      </c>
      <c r="F15" s="29">
        <f>+E15/$E$37</f>
        <v>2.6158840846600131E-3</v>
      </c>
      <c r="G15" s="39">
        <v>44560</v>
      </c>
      <c r="H15" s="29">
        <v>3.5750000000000004E-2</v>
      </c>
    </row>
    <row r="16" spans="1:8" x14ac:dyDescent="0.2">
      <c r="A16">
        <f>+A15+1</f>
        <v>6</v>
      </c>
      <c r="B16" s="88" t="s">
        <v>56</v>
      </c>
      <c r="C16" s="88" t="s">
        <v>54</v>
      </c>
      <c r="D16" s="88" t="s">
        <v>6</v>
      </c>
      <c r="E16" s="28">
        <v>23.650006900000001</v>
      </c>
      <c r="F16" s="29">
        <f>+E16/$E$37</f>
        <v>1.3300300988078797E-3</v>
      </c>
      <c r="G16" s="39">
        <v>44623</v>
      </c>
      <c r="H16" s="29">
        <v>3.6900000000000002E-2</v>
      </c>
    </row>
    <row r="17" spans="1:8" x14ac:dyDescent="0.2">
      <c r="B17" s="88"/>
      <c r="C17" s="88"/>
      <c r="D17" s="88"/>
      <c r="E17" s="89"/>
      <c r="F17" s="29"/>
      <c r="G17" s="39"/>
      <c r="H17" s="29"/>
    </row>
    <row r="18" spans="1:8" x14ac:dyDescent="0.2">
      <c r="A18" s="26"/>
      <c r="B18" s="12" t="s">
        <v>19</v>
      </c>
      <c r="C18" s="12"/>
      <c r="D18" s="12"/>
      <c r="E18" s="19">
        <f>SUM(E12:E17)</f>
        <v>1907.3849914999998</v>
      </c>
      <c r="F18" s="21">
        <f>SUM(F12:F17)</f>
        <v>0.10726759867073914</v>
      </c>
      <c r="G18" s="15"/>
      <c r="H18" s="15"/>
    </row>
    <row r="19" spans="1:8" x14ac:dyDescent="0.2">
      <c r="E19" s="18"/>
      <c r="F19" s="20"/>
      <c r="G19" s="14"/>
      <c r="H19" s="26"/>
    </row>
    <row r="20" spans="1:8" x14ac:dyDescent="0.2">
      <c r="B20" s="23" t="s">
        <v>13</v>
      </c>
      <c r="E20" s="18"/>
      <c r="F20" s="20"/>
      <c r="G20" s="14"/>
      <c r="H20" s="26"/>
    </row>
    <row r="21" spans="1:8" x14ac:dyDescent="0.2">
      <c r="B21" s="23" t="s">
        <v>12</v>
      </c>
      <c r="E21" s="18"/>
      <c r="F21" s="20"/>
      <c r="G21" s="14"/>
      <c r="H21" s="26"/>
    </row>
    <row r="22" spans="1:8" x14ac:dyDescent="0.2">
      <c r="A22">
        <v>7</v>
      </c>
      <c r="B22" s="31" t="s">
        <v>30</v>
      </c>
      <c r="C22" s="31" t="s">
        <v>29</v>
      </c>
      <c r="D22" s="31" t="s">
        <v>37</v>
      </c>
      <c r="E22" s="28">
        <v>5873.5379999999996</v>
      </c>
      <c r="F22" s="29">
        <f t="shared" ref="F22:F28" si="0">+E22/$E$37</f>
        <v>0.33031628107016892</v>
      </c>
      <c r="G22" s="39">
        <v>45142</v>
      </c>
      <c r="H22" s="29">
        <v>8.1800000000000012E-2</v>
      </c>
    </row>
    <row r="23" spans="1:8" x14ac:dyDescent="0.2">
      <c r="A23">
        <f>A22+1</f>
        <v>8</v>
      </c>
      <c r="B23" s="31" t="s">
        <v>39</v>
      </c>
      <c r="C23" s="31" t="s">
        <v>40</v>
      </c>
      <c r="D23" s="31" t="s">
        <v>38</v>
      </c>
      <c r="E23" s="28">
        <v>3639.6570000000002</v>
      </c>
      <c r="F23" s="29">
        <f t="shared" si="0"/>
        <v>0.20468718591945911</v>
      </c>
      <c r="G23" s="39">
        <v>45306</v>
      </c>
      <c r="H23" s="29">
        <v>6.4700000000000008E-2</v>
      </c>
    </row>
    <row r="24" spans="1:8" x14ac:dyDescent="0.2">
      <c r="A24">
        <f t="shared" ref="A24:A26" si="1">A23+1</f>
        <v>9</v>
      </c>
      <c r="B24" s="31" t="s">
        <v>81</v>
      </c>
      <c r="C24" s="31" t="s">
        <v>82</v>
      </c>
      <c r="D24" s="31" t="s">
        <v>83</v>
      </c>
      <c r="E24" s="28">
        <v>1433.19</v>
      </c>
      <c r="F24" s="29">
        <f t="shared" si="0"/>
        <v>8.0599800472382313E-2</v>
      </c>
      <c r="G24" s="39">
        <v>44915</v>
      </c>
      <c r="H24" s="29">
        <v>0</v>
      </c>
    </row>
    <row r="25" spans="1:8" x14ac:dyDescent="0.2">
      <c r="A25">
        <f t="shared" si="1"/>
        <v>10</v>
      </c>
      <c r="B25" s="31" t="s">
        <v>84</v>
      </c>
      <c r="C25" s="31" t="s">
        <v>85</v>
      </c>
      <c r="D25" s="31" t="s">
        <v>86</v>
      </c>
      <c r="E25" s="28">
        <v>1010.2380000000001</v>
      </c>
      <c r="F25" s="29">
        <f t="shared" si="0"/>
        <v>5.6813807820050771E-2</v>
      </c>
      <c r="G25" s="39">
        <v>46568</v>
      </c>
      <c r="H25" s="29">
        <v>9.1249999999999998E-2</v>
      </c>
    </row>
    <row r="26" spans="1:8" x14ac:dyDescent="0.2">
      <c r="A26">
        <f t="shared" si="1"/>
        <v>11</v>
      </c>
      <c r="B26" s="31" t="s">
        <v>87</v>
      </c>
      <c r="C26" s="31" t="s">
        <v>88</v>
      </c>
      <c r="D26" s="31" t="s">
        <v>89</v>
      </c>
      <c r="E26" s="28">
        <v>467.92223999999999</v>
      </c>
      <c r="F26" s="29">
        <f t="shared" si="0"/>
        <v>2.6315030931411878E-2</v>
      </c>
      <c r="G26" s="39">
        <v>46387</v>
      </c>
      <c r="H26" s="29">
        <v>9.8349999999999993E-2</v>
      </c>
    </row>
    <row r="27" spans="1:8" x14ac:dyDescent="0.2">
      <c r="A27">
        <f>A26+1</f>
        <v>12</v>
      </c>
      <c r="B27" s="31" t="s">
        <v>87</v>
      </c>
      <c r="C27" s="31" t="s">
        <v>90</v>
      </c>
      <c r="D27" s="31" t="s">
        <v>89</v>
      </c>
      <c r="E27" s="28">
        <v>462.90768000000003</v>
      </c>
      <c r="F27" s="29">
        <f t="shared" si="0"/>
        <v>2.6033021891817137E-2</v>
      </c>
      <c r="G27" s="39">
        <v>46477</v>
      </c>
      <c r="H27" s="29">
        <v>0.10085</v>
      </c>
    </row>
    <row r="28" spans="1:8" x14ac:dyDescent="0.2">
      <c r="A28">
        <f>A27+1</f>
        <v>13</v>
      </c>
      <c r="B28" s="31" t="s">
        <v>91</v>
      </c>
      <c r="C28" s="31" t="s">
        <v>92</v>
      </c>
      <c r="D28" s="31" t="s">
        <v>31</v>
      </c>
      <c r="E28" s="28">
        <v>0</v>
      </c>
      <c r="F28" s="29">
        <f t="shared" si="0"/>
        <v>0</v>
      </c>
      <c r="G28" s="39">
        <v>44666</v>
      </c>
      <c r="H28" s="29">
        <v>0</v>
      </c>
    </row>
    <row r="29" spans="1:8" x14ac:dyDescent="0.2">
      <c r="B29" s="12" t="s">
        <v>19</v>
      </c>
      <c r="C29" s="12"/>
      <c r="D29" s="12"/>
      <c r="E29" s="19">
        <f>SUM(E22:E28)</f>
        <v>12887.45292</v>
      </c>
      <c r="F29" s="90">
        <f>SUM(F22:F28)</f>
        <v>0.72476512810529004</v>
      </c>
      <c r="G29" s="15"/>
      <c r="H29" s="15"/>
    </row>
    <row r="30" spans="1:8" x14ac:dyDescent="0.2">
      <c r="E30" s="18"/>
      <c r="F30" s="20"/>
      <c r="G30" s="14"/>
      <c r="H30" s="91"/>
    </row>
    <row r="31" spans="1:8" x14ac:dyDescent="0.2">
      <c r="B31" s="40" t="s">
        <v>32</v>
      </c>
      <c r="C31" s="40"/>
      <c r="D31" s="26" t="s">
        <v>17</v>
      </c>
      <c r="E31" s="28">
        <v>781.84591999999998</v>
      </c>
      <c r="F31" s="29">
        <f>+E31/$E$37</f>
        <v>4.3969484263877208E-2</v>
      </c>
      <c r="G31" s="37"/>
      <c r="H31" s="91"/>
    </row>
    <row r="32" spans="1:8" x14ac:dyDescent="0.2">
      <c r="B32" s="12" t="s">
        <v>19</v>
      </c>
      <c r="C32" s="12"/>
      <c r="D32" s="12"/>
      <c r="E32" s="19">
        <f>+E31</f>
        <v>781.84591999999998</v>
      </c>
      <c r="F32" s="21">
        <f>+F31</f>
        <v>4.3969484263877208E-2</v>
      </c>
      <c r="G32" s="15"/>
      <c r="H32" s="15"/>
    </row>
    <row r="33" spans="2:8" x14ac:dyDescent="0.2">
      <c r="E33" s="18"/>
      <c r="F33" s="20"/>
      <c r="G33" s="14"/>
      <c r="H33" s="91"/>
    </row>
    <row r="34" spans="2:8" x14ac:dyDescent="0.2">
      <c r="B34" s="23" t="s">
        <v>11</v>
      </c>
      <c r="C34" s="23"/>
      <c r="E34" s="18"/>
      <c r="F34" s="20"/>
      <c r="G34" s="14"/>
      <c r="H34" s="91"/>
    </row>
    <row r="35" spans="2:8" x14ac:dyDescent="0.2">
      <c r="B35" s="23" t="s">
        <v>3</v>
      </c>
      <c r="C35" s="23"/>
      <c r="E35" s="27">
        <f>E37-E29-E32-E9-E18</f>
        <v>1259.6718349000005</v>
      </c>
      <c r="F35" s="20">
        <f>+E35/$E$37</f>
        <v>7.0841478487583473E-2</v>
      </c>
      <c r="G35" s="14"/>
      <c r="H35" s="91"/>
    </row>
    <row r="36" spans="2:8" x14ac:dyDescent="0.2">
      <c r="B36" s="12" t="s">
        <v>19</v>
      </c>
      <c r="C36" s="12"/>
      <c r="D36" s="12"/>
      <c r="E36" s="92">
        <f>SUM(E35)</f>
        <v>1259.6718349000005</v>
      </c>
      <c r="F36" s="21">
        <f>SUM(F35)</f>
        <v>7.0841478487583473E-2</v>
      </c>
      <c r="G36" s="15"/>
      <c r="H36" s="15"/>
    </row>
    <row r="37" spans="2:8" x14ac:dyDescent="0.2">
      <c r="B37" s="13" t="s">
        <v>8</v>
      </c>
      <c r="C37" s="13"/>
      <c r="D37" s="13"/>
      <c r="E37" s="25">
        <v>17781.5576664</v>
      </c>
      <c r="F37" s="22">
        <f>+F36+F29+F32+F9+F18</f>
        <v>0.99999999999999989</v>
      </c>
      <c r="G37" s="16"/>
      <c r="H37" s="1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RightsWATCHMark">9|CITI-No PII-Confidential|{00000000-0000-0000-0000-000000000000}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CD9EEACB-DC22-47D4-8519-C104CCDFD4A9}">
  <ds:schemaRefs/>
</ds:datastoreItem>
</file>

<file path=customXml/itemProps3.xml><?xml version="1.0" encoding="utf-8"?>
<ds:datastoreItem xmlns:ds="http://schemas.openxmlformats.org/officeDocument/2006/customXml" ds:itemID="{4F4B374D-FCA7-48A5-AEAE-94185906E7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Series I</vt:lpstr>
      <vt:lpstr>Series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user</cp:lastModifiedBy>
  <dcterms:created xsi:type="dcterms:W3CDTF">1996-10-14T23:33:28Z</dcterms:created>
  <dcterms:modified xsi:type="dcterms:W3CDTF">2021-06-21T12:11:29Z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-438300865</vt:i4>
  </property>
  <property fmtid="{D5CDD505-2E9C-101B-9397-08002B2CF9AE}" pid="3" name="_NewReviewCycle">
    <vt:lpwstr/>
  </property>
  <property fmtid="{D5CDD505-2E9C-101B-9397-08002B2CF9AE}" pid="4" name="_EmailSubject">
    <vt:lpwstr>IIFCL - Factsheet (SECURE)  - subj to check</vt:lpwstr>
  </property>
  <property fmtid="{D5CDD505-2E9C-101B-9397-08002B2CF9AE}" pid="5" name="_AuthorEmail">
    <vt:lpwstr>gfsiifcl@imcap.ap.ssmb.com</vt:lpwstr>
  </property>
  <property fmtid="{D5CDD505-2E9C-101B-9397-08002B2CF9AE}" pid="6" name="_AuthorEmailDisplayName">
    <vt:lpwstr>*GCIB IN GFS IIFCL</vt:lpwstr>
  </property>
  <property fmtid="{D5CDD505-2E9C-101B-9397-08002B2CF9AE}" pid="7" name="RightsWATCHMark">
    <vt:lpwstr>9|CITI-No PII-Confidential|{00000000-0000-0000-0000-000000000000}</vt:lpwstr>
  </property>
  <property fmtid="{D5CDD505-2E9C-101B-9397-08002B2CF9AE}" pid="8" name="_PreviousAdHocReviewCycleID">
    <vt:i4>-438300865</vt:i4>
  </property>
  <property fmtid="{D5CDD505-2E9C-101B-9397-08002B2CF9AE}" pid="9" name="_ReviewingToolsShownOnce">
    <vt:lpwstr/>
  </property>
</Properties>
</file>