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user\Desktop\"/>
    </mc:Choice>
  </mc:AlternateContent>
  <bookViews>
    <workbookView xWindow="0" yWindow="0" windowWidth="20490" windowHeight="7155" activeTab="1"/>
  </bookViews>
  <sheets>
    <sheet name="Series I" sheetId="1" r:id="rId1"/>
    <sheet name="Series II" sheetId="2" r:id="rId2"/>
  </sheets>
  <definedNames>
    <definedName name="_xlnm._FilterDatabase" localSheetId="0" hidden="1">'Series I'!$A$1:$K$87</definedName>
  </definedNames>
  <calcPr calcId="152511"/>
</workbook>
</file>

<file path=xl/calcChain.xml><?xml version="1.0" encoding="utf-8"?>
<calcChain xmlns="http://schemas.openxmlformats.org/spreadsheetml/2006/main">
  <c r="E32" i="2" l="1"/>
  <c r="F31" i="2"/>
  <c r="F32" i="2" s="1"/>
  <c r="E29" i="2"/>
  <c r="E35" i="2" s="1"/>
  <c r="F28" i="2"/>
  <c r="F27" i="2"/>
  <c r="F26" i="2"/>
  <c r="F25" i="2"/>
  <c r="F24" i="2"/>
  <c r="A24" i="2"/>
  <c r="A25" i="2" s="1"/>
  <c r="A26" i="2" s="1"/>
  <c r="A27" i="2" s="1"/>
  <c r="A28" i="2" s="1"/>
  <c r="F23" i="2"/>
  <c r="A23" i="2"/>
  <c r="F22" i="2"/>
  <c r="F29" i="2" s="1"/>
  <c r="E18" i="2"/>
  <c r="F16" i="2"/>
  <c r="F15" i="2"/>
  <c r="F14" i="2"/>
  <c r="A14" i="2"/>
  <c r="A15" i="2" s="1"/>
  <c r="A16" i="2" s="1"/>
  <c r="F13" i="2"/>
  <c r="F18" i="2" s="1"/>
  <c r="E10" i="2"/>
  <c r="F9" i="2"/>
  <c r="F8" i="2"/>
  <c r="F10" i="2" s="1"/>
  <c r="F35" i="2" l="1"/>
  <c r="F36" i="2" s="1"/>
  <c r="F37" i="2" s="1"/>
  <c r="E36" i="2"/>
  <c r="F10" i="1" l="1"/>
  <c r="E11" i="1"/>
  <c r="F14" i="1"/>
  <c r="F19" i="1"/>
  <c r="F9" i="1"/>
  <c r="F11" i="1"/>
  <c r="F15" i="1"/>
  <c r="F17" i="1"/>
  <c r="F20" i="1"/>
  <c r="F18" i="1"/>
  <c r="F16" i="1"/>
  <c r="A15" i="1"/>
  <c r="A16" i="1"/>
  <c r="A17" i="1"/>
  <c r="A18" i="1"/>
  <c r="A19" i="1" s="1"/>
  <c r="A20" i="1" s="1"/>
  <c r="A26" i="1" s="1"/>
  <c r="A27" i="1" s="1"/>
  <c r="A28" i="1" s="1"/>
  <c r="A29" i="1" s="1"/>
  <c r="A30" i="1" s="1"/>
  <c r="A31" i="1" s="1"/>
  <c r="A36" i="1" s="1"/>
  <c r="A37" i="1" s="1"/>
  <c r="A38" i="1" s="1"/>
  <c r="E40" i="1"/>
  <c r="F26" i="1"/>
  <c r="F31" i="1"/>
  <c r="E33" i="1"/>
  <c r="E44" i="1"/>
  <c r="F44" i="1"/>
  <c r="E22" i="1"/>
  <c r="E50" i="1" s="1"/>
  <c r="E47" i="1"/>
  <c r="F46" i="1"/>
  <c r="F47" i="1"/>
  <c r="F27" i="1"/>
  <c r="F33" i="1" s="1"/>
  <c r="F28" i="1"/>
  <c r="F29" i="1"/>
  <c r="F30" i="1"/>
  <c r="F38" i="1"/>
  <c r="F37" i="1"/>
  <c r="F36" i="1"/>
  <c r="F40" i="1" s="1"/>
  <c r="F22" i="1"/>
  <c r="E51" i="1" l="1"/>
  <c r="F50" i="1"/>
  <c r="F51" i="1" s="1"/>
  <c r="F52" i="1" s="1"/>
</calcChain>
</file>

<file path=xl/sharedStrings.xml><?xml version="1.0" encoding="utf-8"?>
<sst xmlns="http://schemas.openxmlformats.org/spreadsheetml/2006/main" count="164" uniqueCount="92">
  <si>
    <t xml:space="preserve">  </t>
  </si>
  <si>
    <t>MONEY MARKET INSTRUMENT</t>
  </si>
  <si>
    <t>Maturity Date</t>
  </si>
  <si>
    <t>Net Receivable/Payable</t>
  </si>
  <si>
    <t>Treasury Bill</t>
  </si>
  <si>
    <t>GVR Infra Projects Limited</t>
  </si>
  <si>
    <t>SOV</t>
  </si>
  <si>
    <t>Name of Instrument</t>
  </si>
  <si>
    <t>Grand Total</t>
  </si>
  <si>
    <t>Market value (Rs. In lakhs)</t>
  </si>
  <si>
    <t>Unlisted</t>
  </si>
  <si>
    <t>Cash &amp; Cash Equivalents</t>
  </si>
  <si>
    <t>Listed / awaiting listing on the stock exchanges</t>
  </si>
  <si>
    <t>BONDS &amp; NCDs</t>
  </si>
  <si>
    <t>% to Net Assets</t>
  </si>
  <si>
    <t>D. P. Jain &amp; Co Infrastructure Private Limited</t>
  </si>
  <si>
    <t>Sr. No.</t>
  </si>
  <si>
    <t>Unrated</t>
  </si>
  <si>
    <t>Rating / Industry</t>
  </si>
  <si>
    <t>Total</t>
  </si>
  <si>
    <t>GMR Warora Energy Limited</t>
  </si>
  <si>
    <t>ISIN</t>
  </si>
  <si>
    <t>INE427M07019</t>
  </si>
  <si>
    <t>INE111R07026</t>
  </si>
  <si>
    <t>BWR D</t>
  </si>
  <si>
    <t>INE659X07014</t>
  </si>
  <si>
    <t>INE209W07028</t>
  </si>
  <si>
    <t>Molagavalli Renewbale Private Limited</t>
  </si>
  <si>
    <t>Narmada Wind Energy Private Limited</t>
  </si>
  <si>
    <t>INE477K07018</t>
  </si>
  <si>
    <t>Green Infra Wind Energy Limited</t>
  </si>
  <si>
    <t>ICRA D</t>
  </si>
  <si>
    <t>Fixed Deposit</t>
  </si>
  <si>
    <t>Commercial Paper</t>
  </si>
  <si>
    <t xml:space="preserve">BWR A </t>
  </si>
  <si>
    <t>CARE A+(CE)</t>
  </si>
  <si>
    <t>STATE GOVERNMENT SECURITIES</t>
  </si>
  <si>
    <t>CRISIL AA</t>
  </si>
  <si>
    <t>ICRA AAA</t>
  </si>
  <si>
    <t>NIIF Infrastructure Finance Limted</t>
  </si>
  <si>
    <t>INE246R07418</t>
  </si>
  <si>
    <t>IN002020Z253</t>
  </si>
  <si>
    <t>364 DAY TBILL 23SEP2021</t>
  </si>
  <si>
    <t>INE124L07048</t>
  </si>
  <si>
    <t>INE124L07055</t>
  </si>
  <si>
    <t>INE124L07063</t>
  </si>
  <si>
    <t>Aggregated Yield %</t>
  </si>
  <si>
    <t>IN002020Z394</t>
  </si>
  <si>
    <t>364 DAY TBILL 30DEC2021</t>
  </si>
  <si>
    <t>IN002020Y421</t>
  </si>
  <si>
    <t>IN002020Z485</t>
  </si>
  <si>
    <t>IN002020Z436</t>
  </si>
  <si>
    <t>364 DAY TBILL 03MAR2022</t>
  </si>
  <si>
    <t>364 DAY TBILL 27JAN2022</t>
  </si>
  <si>
    <t>IN002020Z451</t>
  </si>
  <si>
    <t>364 DAY TBILL 10FEB2022</t>
  </si>
  <si>
    <t>Sterling &amp; Wilson Solar Limited</t>
  </si>
  <si>
    <t>INE00M214172</t>
  </si>
  <si>
    <t>ACUITE A1+</t>
  </si>
  <si>
    <t>IN002020Z493</t>
  </si>
  <si>
    <t>182 DAYS TBILL 22JUL2021</t>
  </si>
  <si>
    <t>364 DAY T-BILL 11MAR2022</t>
  </si>
  <si>
    <t>Portfolio as on June 15, 2021</t>
  </si>
  <si>
    <t>INE754R14151</t>
  </si>
  <si>
    <t>CRISIL A1</t>
  </si>
  <si>
    <t>Hero Future Energies Private Limited</t>
  </si>
  <si>
    <r>
      <rPr>
        <b/>
        <sz val="9"/>
        <color theme="1"/>
        <rFont val="Calibri"/>
        <family val="2"/>
        <scheme val="minor"/>
      </rPr>
      <t xml:space="preserve">*** Note: IIFCL Mutual Fund (IDF) Series-I: </t>
    </r>
    <r>
      <rPr>
        <sz val="9"/>
        <color theme="1"/>
        <rFont val="Calibri"/>
        <family val="2"/>
        <scheme val="minor"/>
      </rPr>
      <t xml:space="preserve">1. GVR InfraProjects Limited has been declared as NPA in Nov 2017. Accordingly, 100% provision on book value as per SEBI guidelines has been done.                                                                                                                                                                                                                                                                                                                            </t>
    </r>
  </si>
  <si>
    <t>*** Note: IIFCL Mutual Fund (IDF) Series-I: Deviation in valuation as per AMFI /35P/06/2019-20 circular dated 30th April, 2019 for the purpose of Fair value of portfolio:</t>
  </si>
  <si>
    <t>Name of the Security</t>
  </si>
  <si>
    <t>Rating</t>
  </si>
  <si>
    <t>Valuation as per AMFI Guidelines</t>
  </si>
  <si>
    <t>Rs. 30 Crores *(At standard hair cut of 50%)</t>
  </si>
  <si>
    <t>Zero</t>
  </si>
  <si>
    <t>JUSTIFICATION  FOR DEVIATION: The above investment is NPA since November, 2017 and 100% provision on the book value is already created by IIFCL Mutual Fund (IDF) Series-I as per SEBI guidelines. Further, there is un-certainty in recovery timelines, costs and recovery amount. Considering the same, the investment is valued at zero instead of Rs. 30 Crores as stated above.</t>
  </si>
  <si>
    <t>*Hair-cut for senior, secured D rated infrastructure asset is 50% as per AMFI guidelines.</t>
  </si>
  <si>
    <t>Value considered on 15th June, 2021</t>
  </si>
  <si>
    <t>Impact on NAV due to deviation in Valuation: Due to deviation in valuation, the impact on NAV is NIL on 15th June 2021 as the security is continued to be valued at Zero. However, the NAV per unit  would have been higher by Rs. 100000 (7.16%) if it had been valued at Rs.30 Crores in line with AMFI guidelines.</t>
  </si>
  <si>
    <t>IIFCL MF INFRASTRUCTURE DEBT FUND SR - I (BSE SCRIP CODE 537488)</t>
  </si>
  <si>
    <t>IIFCL MF INFRASTRUCTURE DEBT FUND SR - II (BSE SCRIP CODE 540456)</t>
  </si>
  <si>
    <t>182 DAYS T-BILL 22JUL2021</t>
  </si>
  <si>
    <t>Feedback Infra Private Limited</t>
  </si>
  <si>
    <t>INE563M07011</t>
  </si>
  <si>
    <t>CARE D</t>
  </si>
  <si>
    <t>SP Jammu Udhampur Highway Limited</t>
  </si>
  <si>
    <t>INE923L07241</t>
  </si>
  <si>
    <t>ICRA AA+</t>
  </si>
  <si>
    <t>Darbhanga Motihari Transmission Company Limited</t>
  </si>
  <si>
    <t>INE732Q07AL0</t>
  </si>
  <si>
    <t>CARE AAA</t>
  </si>
  <si>
    <t>INE732Q07AM8</t>
  </si>
  <si>
    <t>IL&amp;FS Transportation Networks Limited</t>
  </si>
  <si>
    <t>INE975G08223</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</si>
</sst>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_(* \(#,##0.00\);_(* &quot;-&quot;??_);_(@_)"/>
    <numFmt numFmtId="165" formatCode="[$-409]dd\-mmm\-yy;@"/>
    <numFmt numFmtId="166" formatCode="_ * #,##0_)_£_ ;_ * \(#,##0\)_£_ ;_ * &quot;-&quot;??_)_£_ ;_ @_ "/>
    <numFmt numFmtId="167" formatCode="dd\-mmm\-yyyy"/>
  </numFmts>
  <fonts count="17" x14ac:knownFonts="1">
    <font>
      <sz val="10"/>
      <name val="Arial"/>
      <family val="2"/>
    </font>
    <font>
      <b/>
      <sz val="10"/>
      <color indexed="9"/>
      <name val="Times New Roman"/>
      <family val="1"/>
    </font>
    <font>
      <b/>
      <sz val="14"/>
      <color indexed="9"/>
      <name val="Times New Roman"/>
      <family val="1"/>
    </font>
    <font>
      <b/>
      <sz val="10"/>
      <color indexed="62"/>
      <name val="Times New Roman"/>
      <family val="1"/>
    </font>
    <font>
      <b/>
      <sz val="10"/>
      <name val="Times New Roman"/>
      <family val="1"/>
    </font>
    <font>
      <sz val="10"/>
      <color indexed="62"/>
      <name val="Times New Roman"/>
      <family val="1"/>
    </font>
    <font>
      <sz val="10"/>
      <name val="Times New Roman"/>
      <family val="1"/>
    </font>
    <font>
      <b/>
      <sz val="10"/>
      <color indexed="8"/>
      <name val="Arial"/>
      <family val="2"/>
    </font>
    <font>
      <b/>
      <sz val="10"/>
      <color indexed="9"/>
      <name val="Arial"/>
      <family val="2"/>
    </font>
    <font>
      <b/>
      <sz val="10"/>
      <name val="Arial"/>
      <family val="2"/>
    </font>
    <font>
      <sz val="10"/>
      <name val="Arial"/>
      <family val="2"/>
    </font>
    <font>
      <b/>
      <sz val="10"/>
      <name val="Trebuchet MS"/>
      <family val="2"/>
    </font>
    <font>
      <b/>
      <sz val="11"/>
      <color theme="1"/>
      <name val="Calibri"/>
      <family val="2"/>
      <scheme val="minor"/>
    </font>
    <font>
      <sz val="9"/>
      <color theme="1"/>
      <name val="Calibri"/>
      <family val="2"/>
      <scheme val="minor"/>
    </font>
    <font>
      <b/>
      <sz val="9"/>
      <color theme="1"/>
      <name val="Calibri"/>
      <family val="2"/>
      <scheme val="minor"/>
    </font>
    <font>
      <sz val="10"/>
      <color theme="1"/>
      <name val="Calibri"/>
      <family val="2"/>
      <scheme val="minor"/>
    </font>
    <font>
      <sz val="10"/>
      <color indexed="8"/>
      <name val="Arial"/>
      <family val="2"/>
    </font>
  </fonts>
  <fills count="4">
    <fill>
      <patternFill patternType="none"/>
    </fill>
    <fill>
      <patternFill patternType="gray125"/>
    </fill>
    <fill>
      <patternFill patternType="solid">
        <fgColor indexed="8"/>
        <bgColor indexed="64"/>
      </patternFill>
    </fill>
    <fill>
      <patternFill patternType="solid">
        <fgColor indexed="23"/>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s>
  <cellStyleXfs count="3">
    <xf numFmtId="0" fontId="0" fillId="0" borderId="0"/>
    <xf numFmtId="164" fontId="10" fillId="0" borderId="0" applyFont="0" applyFill="0" applyBorder="0" applyAlignment="0" applyProtection="0"/>
    <xf numFmtId="9" fontId="10" fillId="0" borderId="0" applyFont="0" applyFill="0" applyBorder="0" applyAlignment="0" applyProtection="0"/>
  </cellStyleXfs>
  <cellXfs count="83">
    <xf numFmtId="0" fontId="0" fillId="0" borderId="0" xfId="0"/>
    <xf numFmtId="14" fontId="3" fillId="0" borderId="1" xfId="0" applyNumberFormat="1" applyFont="1" applyFill="1" applyBorder="1" applyAlignment="1">
      <alignment horizontal="center"/>
    </xf>
    <xf numFmtId="14" fontId="4" fillId="0" borderId="1" xfId="0" applyNumberFormat="1" applyFont="1" applyFill="1" applyBorder="1" applyAlignment="1">
      <alignment horizontal="left"/>
    </xf>
    <xf numFmtId="165" fontId="3" fillId="0" borderId="1" xfId="0" applyNumberFormat="1" applyFont="1" applyFill="1" applyBorder="1" applyAlignment="1">
      <alignment horizontal="center"/>
    </xf>
    <xf numFmtId="0" fontId="5" fillId="0" borderId="1" xfId="0" applyFont="1" applyFill="1" applyBorder="1" applyAlignment="1">
      <alignment horizontal="right"/>
    </xf>
    <xf numFmtId="10" fontId="6" fillId="0" borderId="1" xfId="2" applyNumberFormat="1" applyFont="1" applyFill="1" applyBorder="1" applyAlignment="1">
      <alignment horizontal="right"/>
    </xf>
    <xf numFmtId="0" fontId="6" fillId="0" borderId="1" xfId="0" applyFont="1" applyFill="1" applyBorder="1" applyAlignment="1">
      <alignment horizontal="center"/>
    </xf>
    <xf numFmtId="14" fontId="3" fillId="0" borderId="1" xfId="0" applyNumberFormat="1" applyFont="1" applyFill="1" applyBorder="1" applyAlignment="1"/>
    <xf numFmtId="0" fontId="1" fillId="2" borderId="1" xfId="0" applyFont="1" applyFill="1" applyBorder="1" applyAlignment="1">
      <alignment horizontal="center" vertical="top" wrapText="1"/>
    </xf>
    <xf numFmtId="166" fontId="1" fillId="2" borderId="1" xfId="1" applyNumberFormat="1" applyFont="1" applyFill="1" applyBorder="1" applyAlignment="1">
      <alignment horizontal="center" vertical="top" wrapText="1"/>
    </xf>
    <xf numFmtId="10" fontId="1" fillId="2" borderId="1" xfId="2" applyNumberFormat="1" applyFont="1" applyFill="1" applyBorder="1" applyAlignment="1">
      <alignment horizontal="center" vertical="top" wrapText="1"/>
    </xf>
    <xf numFmtId="0" fontId="7" fillId="0" borderId="0" xfId="0" applyFont="1" applyBorder="1" applyAlignment="1">
      <alignment horizontal="left" vertical="top"/>
    </xf>
    <xf numFmtId="0" fontId="7" fillId="3" borderId="0" xfId="0" applyFont="1" applyFill="1"/>
    <xf numFmtId="0" fontId="8" fillId="2" borderId="0" xfId="0" applyFont="1" applyFill="1"/>
    <xf numFmtId="167" fontId="0" fillId="0" borderId="0" xfId="0" applyNumberFormat="1"/>
    <xf numFmtId="167" fontId="7" fillId="3" borderId="0" xfId="0" applyNumberFormat="1" applyFont="1" applyFill="1"/>
    <xf numFmtId="167" fontId="8" fillId="2" borderId="0" xfId="0" applyNumberFormat="1" applyFont="1" applyFill="1"/>
    <xf numFmtId="39" fontId="1" fillId="2" borderId="1" xfId="1" applyNumberFormat="1" applyFont="1" applyFill="1" applyBorder="1" applyAlignment="1">
      <alignment horizontal="center" vertical="top" wrapText="1"/>
    </xf>
    <xf numFmtId="39" fontId="0" fillId="0" borderId="0" xfId="0" applyNumberFormat="1"/>
    <xf numFmtId="39" fontId="7" fillId="3" borderId="0" xfId="0" applyNumberFormat="1" applyFont="1" applyFill="1"/>
    <xf numFmtId="10" fontId="0" fillId="0" borderId="0" xfId="0" applyNumberFormat="1"/>
    <xf numFmtId="10" fontId="7" fillId="3" borderId="0" xfId="0" applyNumberFormat="1" applyFont="1" applyFill="1"/>
    <xf numFmtId="10" fontId="8" fillId="2" borderId="0" xfId="0" applyNumberFormat="1" applyFont="1" applyFill="1"/>
    <xf numFmtId="0" fontId="9" fillId="0" borderId="0" xfId="0" applyFont="1"/>
    <xf numFmtId="0" fontId="9" fillId="0" borderId="0" xfId="0" applyFont="1" applyBorder="1" applyAlignment="1">
      <alignment horizontal="left" vertical="top"/>
    </xf>
    <xf numFmtId="4" fontId="8" fillId="2" borderId="0" xfId="0" applyNumberFormat="1" applyFont="1" applyFill="1"/>
    <xf numFmtId="0" fontId="0" fillId="0" borderId="0" xfId="0" applyFill="1"/>
    <xf numFmtId="4" fontId="0" fillId="0" borderId="0" xfId="0" applyNumberFormat="1"/>
    <xf numFmtId="39" fontId="0" fillId="0" borderId="0" xfId="0" applyNumberFormat="1" applyFill="1"/>
    <xf numFmtId="10" fontId="0" fillId="0" borderId="0" xfId="0" applyNumberFormat="1" applyFont="1" applyFill="1"/>
    <xf numFmtId="0" fontId="0" fillId="0" borderId="0" xfId="0" applyFont="1"/>
    <xf numFmtId="0" fontId="0" fillId="0" borderId="0" xfId="0" applyFont="1" applyFill="1"/>
    <xf numFmtId="15" fontId="0" fillId="0" borderId="0" xfId="0" applyNumberFormat="1"/>
    <xf numFmtId="15" fontId="0" fillId="0" borderId="0" xfId="1" applyNumberFormat="1" applyFont="1"/>
    <xf numFmtId="0" fontId="11" fillId="0" borderId="0" xfId="0" applyFont="1" applyFill="1" applyBorder="1"/>
    <xf numFmtId="9" fontId="0" fillId="0" borderId="0" xfId="0" applyNumberFormat="1"/>
    <xf numFmtId="9" fontId="0" fillId="0" borderId="0" xfId="0" applyNumberFormat="1" applyFont="1"/>
    <xf numFmtId="167" fontId="0" fillId="0" borderId="0" xfId="0" applyNumberFormat="1" applyFill="1"/>
    <xf numFmtId="39" fontId="0" fillId="0" borderId="0" xfId="0" applyNumberFormat="1" applyFont="1" applyFill="1"/>
    <xf numFmtId="167" fontId="0" fillId="0" borderId="0" xfId="0" applyNumberFormat="1" applyFont="1" applyFill="1"/>
    <xf numFmtId="0" fontId="9" fillId="0" borderId="0" xfId="0" applyFont="1" applyFill="1"/>
    <xf numFmtId="167" fontId="1" fillId="2" borderId="0" xfId="1" applyNumberFormat="1" applyFont="1" applyFill="1" applyBorder="1" applyAlignment="1">
      <alignment horizontal="center" vertical="top" wrapText="1"/>
    </xf>
    <xf numFmtId="167" fontId="1" fillId="2" borderId="3" xfId="1" applyNumberFormat="1" applyFont="1" applyFill="1" applyBorder="1" applyAlignment="1">
      <alignment horizontal="center" vertical="top" wrapText="1"/>
    </xf>
    <xf numFmtId="0" fontId="0" fillId="0" borderId="1" xfId="0" applyBorder="1"/>
    <xf numFmtId="0" fontId="12" fillId="0" borderId="7" xfId="0" applyFont="1" applyBorder="1" applyAlignment="1">
      <alignment horizontal="center" vertical="center"/>
    </xf>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0" fontId="0" fillId="0" borderId="7" xfId="0"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11" xfId="0" applyBorder="1"/>
    <xf numFmtId="0" fontId="0" fillId="0" borderId="1" xfId="0" applyBorder="1" applyAlignment="1">
      <alignment horizontal="center" vertical="center"/>
    </xf>
    <xf numFmtId="0" fontId="0" fillId="0" borderId="8" xfId="0" applyBorder="1" applyAlignment="1">
      <alignment horizontal="center" vertical="center"/>
    </xf>
    <xf numFmtId="0" fontId="12" fillId="0" borderId="7"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7" xfId="0" applyFont="1" applyBorder="1" applyAlignment="1">
      <alignment horizontal="center" vertical="top" wrapText="1"/>
    </xf>
    <xf numFmtId="0" fontId="12" fillId="0" borderId="1" xfId="0" applyFont="1" applyBorder="1" applyAlignment="1">
      <alignment horizontal="center" vertical="top" wrapText="1"/>
    </xf>
    <xf numFmtId="0" fontId="12" fillId="0" borderId="8" xfId="0" applyFont="1" applyBorder="1" applyAlignment="1">
      <alignment horizontal="center" vertical="top" wrapText="1"/>
    </xf>
    <xf numFmtId="0" fontId="12" fillId="0" borderId="9" xfId="0" applyFont="1" applyBorder="1" applyAlignment="1">
      <alignment horizontal="left"/>
    </xf>
    <xf numFmtId="0" fontId="12" fillId="0" borderId="10" xfId="0" applyFont="1" applyBorder="1" applyAlignment="1">
      <alignment horizontal="left"/>
    </xf>
    <xf numFmtId="0" fontId="13" fillId="0" borderId="4" xfId="0" applyFont="1" applyBorder="1" applyAlignment="1">
      <alignment horizontal="center" vertical="top" wrapText="1"/>
    </xf>
    <xf numFmtId="0" fontId="13" fillId="0" borderId="5" xfId="0" applyFont="1" applyBorder="1" applyAlignment="1">
      <alignment horizontal="center" vertical="top" wrapText="1"/>
    </xf>
    <xf numFmtId="0" fontId="13" fillId="0" borderId="6" xfId="0" applyFont="1" applyBorder="1" applyAlignment="1">
      <alignment horizontal="center" vertical="top" wrapText="1"/>
    </xf>
    <xf numFmtId="0" fontId="15" fillId="0" borderId="7" xfId="0" applyFont="1" applyBorder="1" applyAlignment="1">
      <alignment horizontal="center" vertical="top" wrapText="1"/>
    </xf>
    <xf numFmtId="0" fontId="15" fillId="0" borderId="1" xfId="0" applyFont="1" applyBorder="1" applyAlignment="1">
      <alignment horizontal="center" vertical="top" wrapText="1"/>
    </xf>
    <xf numFmtId="0" fontId="15" fillId="0" borderId="8" xfId="0" applyFont="1" applyBorder="1" applyAlignment="1">
      <alignment horizontal="center" vertical="top" wrapText="1"/>
    </xf>
    <xf numFmtId="0" fontId="12" fillId="0" borderId="1" xfId="0" applyFont="1" applyBorder="1" applyAlignment="1">
      <alignment horizontal="center" vertical="center"/>
    </xf>
    <xf numFmtId="0" fontId="2" fillId="2" borderId="2"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3" xfId="0" applyFont="1" applyFill="1" applyBorder="1" applyAlignment="1">
      <alignment horizontal="center" vertical="center" wrapText="1"/>
    </xf>
    <xf numFmtId="14" fontId="4" fillId="0" borderId="1" xfId="0" applyNumberFormat="1" applyFont="1" applyBorder="1" applyAlignment="1">
      <alignment horizontal="left"/>
    </xf>
    <xf numFmtId="0" fontId="0" fillId="0" borderId="1" xfId="0" applyFill="1" applyBorder="1"/>
    <xf numFmtId="0" fontId="7" fillId="0" borderId="0" xfId="0" applyFont="1" applyFill="1"/>
    <xf numFmtId="39" fontId="7" fillId="0" borderId="0" xfId="0" applyNumberFormat="1" applyFont="1" applyFill="1"/>
    <xf numFmtId="10" fontId="7" fillId="0" borderId="0" xfId="0" applyNumberFormat="1" applyFont="1" applyFill="1"/>
    <xf numFmtId="167" fontId="7" fillId="0" borderId="0" xfId="0" applyNumberFormat="1" applyFont="1" applyFill="1"/>
    <xf numFmtId="0" fontId="16" fillId="0" borderId="0" xfId="0" applyFont="1" applyFill="1"/>
    <xf numFmtId="39" fontId="16" fillId="0" borderId="0" xfId="0" applyNumberFormat="1" applyFont="1" applyFill="1"/>
    <xf numFmtId="10" fontId="7" fillId="3" borderId="0" xfId="2" applyNumberFormat="1" applyFont="1" applyFill="1"/>
    <xf numFmtId="164" fontId="0" fillId="0" borderId="0" xfId="1" applyFont="1" applyFill="1"/>
    <xf numFmtId="4" fontId="7" fillId="3" borderId="0" xfId="0" applyNumberFormat="1" applyFont="1" applyFill="1"/>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7"/>
  <sheetViews>
    <sheetView topLeftCell="A42" zoomScale="96" zoomScaleNormal="96" workbookViewId="0">
      <selection activeCell="N65" sqref="N65"/>
    </sheetView>
  </sheetViews>
  <sheetFormatPr defaultColWidth="9.140625" defaultRowHeight="12.75" x14ac:dyDescent="0.2"/>
  <cols>
    <col min="1" max="1" width="6.28515625" bestFit="1" customWidth="1"/>
    <col min="2" max="2" width="45" bestFit="1" customWidth="1"/>
    <col min="3" max="3" width="14" bestFit="1" customWidth="1"/>
    <col min="4" max="4" width="16.28515625" bestFit="1" customWidth="1"/>
    <col min="5" max="5" width="22.85546875" bestFit="1" customWidth="1"/>
    <col min="6" max="6" width="14" bestFit="1" customWidth="1"/>
    <col min="7" max="7" width="11.85546875" bestFit="1" customWidth="1"/>
    <col min="8" max="8" width="11.85546875" customWidth="1"/>
    <col min="9" max="9" width="15.7109375" style="32" bestFit="1" customWidth="1"/>
    <col min="10" max="10" width="17.42578125" bestFit="1" customWidth="1"/>
    <col min="11" max="11" width="8" bestFit="1" customWidth="1"/>
  </cols>
  <sheetData>
    <row r="1" spans="1:9" ht="18.75" customHeight="1" x14ac:dyDescent="0.2">
      <c r="A1" s="68" t="s">
        <v>77</v>
      </c>
      <c r="B1" s="69"/>
      <c r="C1" s="69"/>
      <c r="D1" s="69"/>
      <c r="E1" s="69"/>
      <c r="F1" s="69"/>
      <c r="G1" s="69"/>
      <c r="H1" s="69"/>
    </row>
    <row r="2" spans="1:9" x14ac:dyDescent="0.2">
      <c r="A2" s="1" t="s">
        <v>0</v>
      </c>
      <c r="B2" s="2" t="s">
        <v>62</v>
      </c>
      <c r="C2" s="2"/>
      <c r="D2" s="3"/>
      <c r="E2" s="4"/>
      <c r="F2" s="5"/>
      <c r="G2" s="43"/>
      <c r="H2" s="43"/>
    </row>
    <row r="3" spans="1:9" ht="15.75" customHeight="1" x14ac:dyDescent="0.2">
      <c r="A3" s="6"/>
      <c r="B3" s="7"/>
      <c r="C3" s="7"/>
      <c r="D3" s="1"/>
      <c r="E3" s="4"/>
      <c r="F3" s="5"/>
      <c r="G3" s="43"/>
      <c r="H3" s="43"/>
    </row>
    <row r="4" spans="1:9" ht="25.5" x14ac:dyDescent="0.2">
      <c r="A4" s="8" t="s">
        <v>16</v>
      </c>
      <c r="B4" s="9" t="s">
        <v>7</v>
      </c>
      <c r="C4" s="9" t="s">
        <v>21</v>
      </c>
      <c r="D4" s="9" t="s">
        <v>18</v>
      </c>
      <c r="E4" s="17" t="s">
        <v>9</v>
      </c>
      <c r="F4" s="10" t="s">
        <v>14</v>
      </c>
      <c r="G4" s="42" t="s">
        <v>2</v>
      </c>
      <c r="H4" s="41" t="s">
        <v>46</v>
      </c>
    </row>
    <row r="5" spans="1:9" ht="12.75" customHeight="1" x14ac:dyDescent="0.2">
      <c r="E5" s="18"/>
      <c r="F5" s="20"/>
      <c r="G5" s="14"/>
      <c r="H5" s="14"/>
    </row>
    <row r="6" spans="1:9" ht="12.75" customHeight="1" x14ac:dyDescent="0.2">
      <c r="E6" s="18"/>
      <c r="F6" s="20"/>
      <c r="G6" s="14"/>
      <c r="H6" s="14"/>
    </row>
    <row r="7" spans="1:9" ht="12.75" customHeight="1" x14ac:dyDescent="0.2">
      <c r="B7" s="23" t="s">
        <v>1</v>
      </c>
      <c r="C7" s="23"/>
      <c r="E7" s="18"/>
      <c r="F7" s="20"/>
      <c r="G7" s="14"/>
      <c r="H7" s="14"/>
    </row>
    <row r="8" spans="1:9" ht="12.75" customHeight="1" x14ac:dyDescent="0.3">
      <c r="B8" s="34" t="s">
        <v>33</v>
      </c>
      <c r="C8" s="23"/>
      <c r="E8" s="18"/>
      <c r="F8" s="20"/>
      <c r="G8" s="14"/>
      <c r="H8" s="14"/>
      <c r="I8"/>
    </row>
    <row r="9" spans="1:9" ht="12.75" customHeight="1" x14ac:dyDescent="0.2">
      <c r="A9">
        <v>1</v>
      </c>
      <c r="B9" s="31" t="s">
        <v>56</v>
      </c>
      <c r="C9" s="30" t="s">
        <v>57</v>
      </c>
      <c r="D9" t="s">
        <v>58</v>
      </c>
      <c r="E9" s="28">
        <v>2856.6509999999998</v>
      </c>
      <c r="F9" s="29">
        <f>+E9/$E$52</f>
        <v>6.8144555438302418E-2</v>
      </c>
      <c r="G9" s="14">
        <v>44553</v>
      </c>
      <c r="H9" s="29">
        <v>9.64E-2</v>
      </c>
      <c r="I9"/>
    </row>
    <row r="10" spans="1:9" ht="12.75" customHeight="1" x14ac:dyDescent="0.2">
      <c r="A10">
        <v>2</v>
      </c>
      <c r="B10" s="31" t="s">
        <v>65</v>
      </c>
      <c r="C10" s="30" t="s">
        <v>63</v>
      </c>
      <c r="D10" t="s">
        <v>64</v>
      </c>
      <c r="E10" s="28">
        <v>2806.95</v>
      </c>
      <c r="F10" s="29">
        <f>+E10/$E$52</f>
        <v>6.6958952944389416E-2</v>
      </c>
      <c r="G10" s="14">
        <v>44621</v>
      </c>
      <c r="H10" s="29">
        <v>9.7299999999999998E-2</v>
      </c>
      <c r="I10"/>
    </row>
    <row r="11" spans="1:9" ht="12.75" customHeight="1" x14ac:dyDescent="0.2">
      <c r="B11" s="12" t="s">
        <v>19</v>
      </c>
      <c r="C11" s="12"/>
      <c r="D11" s="12"/>
      <c r="E11" s="19">
        <f>SUM(E9:E10)</f>
        <v>5663.6009999999997</v>
      </c>
      <c r="F11" s="21">
        <f>SUM(F9:F10)</f>
        <v>0.13510350838269183</v>
      </c>
      <c r="G11" s="15"/>
      <c r="H11" s="15"/>
      <c r="I11"/>
    </row>
    <row r="12" spans="1:9" ht="12.75" customHeight="1" x14ac:dyDescent="0.2">
      <c r="B12" s="23"/>
      <c r="C12" s="23"/>
      <c r="E12" s="18"/>
      <c r="F12" s="20"/>
      <c r="G12" s="14"/>
      <c r="H12" s="14"/>
      <c r="I12"/>
    </row>
    <row r="13" spans="1:9" ht="12.75" customHeight="1" x14ac:dyDescent="0.2">
      <c r="B13" s="23" t="s">
        <v>4</v>
      </c>
      <c r="C13" s="23"/>
      <c r="E13" s="18"/>
      <c r="F13" s="20"/>
      <c r="G13" s="14"/>
      <c r="H13" s="14"/>
      <c r="I13"/>
    </row>
    <row r="14" spans="1:9" ht="12.75" customHeight="1" x14ac:dyDescent="0.2">
      <c r="A14">
        <v>3</v>
      </c>
      <c r="B14" s="31" t="s">
        <v>61</v>
      </c>
      <c r="C14" s="31" t="s">
        <v>59</v>
      </c>
      <c r="D14" s="29" t="s">
        <v>6</v>
      </c>
      <c r="E14" s="28">
        <v>12169.45</v>
      </c>
      <c r="F14" s="29">
        <f t="shared" ref="F14:F20" si="0">+E14/$E$52</f>
        <v>0.29029859096496191</v>
      </c>
      <c r="G14" s="39">
        <v>44631</v>
      </c>
      <c r="H14" s="29">
        <v>3.6993999999999999E-2</v>
      </c>
      <c r="I14"/>
    </row>
    <row r="15" spans="1:9" ht="12.75" customHeight="1" x14ac:dyDescent="0.2">
      <c r="A15">
        <f t="shared" ref="A15:A20" si="1">+A14+1</f>
        <v>4</v>
      </c>
      <c r="B15" s="31" t="s">
        <v>52</v>
      </c>
      <c r="C15" s="31" t="s">
        <v>50</v>
      </c>
      <c r="D15" s="29" t="s">
        <v>6</v>
      </c>
      <c r="E15" s="28">
        <v>950.6043173999999</v>
      </c>
      <c r="F15" s="29">
        <f t="shared" si="0"/>
        <v>2.2676381751552403E-2</v>
      </c>
      <c r="G15" s="39">
        <v>44623</v>
      </c>
      <c r="H15" s="29">
        <v>3.6993999999999999E-2</v>
      </c>
      <c r="I15"/>
    </row>
    <row r="16" spans="1:9" ht="12.75" customHeight="1" x14ac:dyDescent="0.2">
      <c r="A16">
        <f t="shared" si="1"/>
        <v>5</v>
      </c>
      <c r="B16" s="31" t="s">
        <v>42</v>
      </c>
      <c r="C16" s="31" t="s">
        <v>41</v>
      </c>
      <c r="D16" s="29" t="s">
        <v>6</v>
      </c>
      <c r="E16" s="28">
        <v>941.25620000000004</v>
      </c>
      <c r="F16" s="29">
        <f t="shared" si="0"/>
        <v>2.2453385206154294E-2</v>
      </c>
      <c r="G16" s="39">
        <v>44462</v>
      </c>
      <c r="H16" s="29">
        <v>3.4250000000000003E-2</v>
      </c>
      <c r="I16"/>
    </row>
    <row r="17" spans="1:14" ht="12.75" customHeight="1" x14ac:dyDescent="0.2">
      <c r="A17">
        <f t="shared" si="1"/>
        <v>6</v>
      </c>
      <c r="B17" s="31" t="s">
        <v>53</v>
      </c>
      <c r="C17" s="31" t="s">
        <v>51</v>
      </c>
      <c r="D17" s="29" t="s">
        <v>6</v>
      </c>
      <c r="E17" s="28">
        <v>70.713304199999996</v>
      </c>
      <c r="F17" s="29">
        <f t="shared" si="0"/>
        <v>1.6868447277187319E-3</v>
      </c>
      <c r="G17" s="39">
        <v>44588</v>
      </c>
      <c r="H17" s="29">
        <v>3.6400000000000002E-2</v>
      </c>
      <c r="I17"/>
    </row>
    <row r="18" spans="1:14" ht="12.75" customHeight="1" x14ac:dyDescent="0.2">
      <c r="A18">
        <f t="shared" si="1"/>
        <v>7</v>
      </c>
      <c r="B18" s="31" t="s">
        <v>60</v>
      </c>
      <c r="C18" s="31" t="s">
        <v>49</v>
      </c>
      <c r="D18" s="29" t="s">
        <v>6</v>
      </c>
      <c r="E18" s="28">
        <v>65.0849671</v>
      </c>
      <c r="F18" s="29">
        <f t="shared" si="0"/>
        <v>1.5525824291262877E-3</v>
      </c>
      <c r="G18" s="39">
        <v>44399</v>
      </c>
      <c r="H18" s="29">
        <v>3.3500000000000002E-2</v>
      </c>
      <c r="I18"/>
    </row>
    <row r="19" spans="1:14" ht="12.75" customHeight="1" x14ac:dyDescent="0.2">
      <c r="A19">
        <f t="shared" si="1"/>
        <v>8</v>
      </c>
      <c r="B19" s="31" t="s">
        <v>55</v>
      </c>
      <c r="C19" s="31" t="s">
        <v>54</v>
      </c>
      <c r="D19" s="29" t="s">
        <v>6</v>
      </c>
      <c r="E19" s="28">
        <v>377.4756658</v>
      </c>
      <c r="F19" s="29">
        <f t="shared" si="0"/>
        <v>9.0045691387286089E-3</v>
      </c>
      <c r="G19" s="39">
        <v>44602</v>
      </c>
      <c r="H19" s="29">
        <v>3.6600000000000001E-2</v>
      </c>
      <c r="I19"/>
    </row>
    <row r="20" spans="1:14" ht="12.75" customHeight="1" x14ac:dyDescent="0.2">
      <c r="A20">
        <f t="shared" si="1"/>
        <v>9</v>
      </c>
      <c r="B20" s="31" t="s">
        <v>48</v>
      </c>
      <c r="C20" s="31" t="s">
        <v>47</v>
      </c>
      <c r="D20" s="29" t="s">
        <v>6</v>
      </c>
      <c r="E20" s="28">
        <v>31.431936200000003</v>
      </c>
      <c r="F20" s="29">
        <f t="shared" si="0"/>
        <v>7.4979943959345571E-4</v>
      </c>
      <c r="G20" s="39">
        <v>44560</v>
      </c>
      <c r="H20" s="29">
        <v>3.6240500000000002E-2</v>
      </c>
      <c r="I20"/>
    </row>
    <row r="21" spans="1:14" ht="12.75" customHeight="1" x14ac:dyDescent="0.2">
      <c r="B21" s="26"/>
      <c r="C21" s="26"/>
      <c r="D21" s="31"/>
      <c r="E21" s="38"/>
      <c r="F21" s="29"/>
      <c r="G21" s="39"/>
      <c r="H21" s="39"/>
      <c r="I21"/>
    </row>
    <row r="22" spans="1:14" ht="12.75" customHeight="1" x14ac:dyDescent="0.2">
      <c r="B22" s="12" t="s">
        <v>19</v>
      </c>
      <c r="C22" s="12"/>
      <c r="D22" s="12"/>
      <c r="E22" s="19">
        <f>SUM(E14:E21)</f>
        <v>14606.016390700002</v>
      </c>
      <c r="F22" s="21">
        <f>SUM(F14:F21)</f>
        <v>0.34842215365783574</v>
      </c>
      <c r="G22" s="15"/>
      <c r="H22" s="15"/>
      <c r="I22"/>
      <c r="J22" s="11"/>
      <c r="K22" s="24"/>
    </row>
    <row r="23" spans="1:14" ht="12.75" customHeight="1" x14ac:dyDescent="0.2">
      <c r="E23" s="18"/>
      <c r="F23" s="20"/>
      <c r="G23" s="14"/>
      <c r="H23" s="14"/>
      <c r="I23"/>
      <c r="J23" s="20"/>
      <c r="K23" s="29"/>
      <c r="N23" s="35"/>
    </row>
    <row r="24" spans="1:14" ht="12.75" customHeight="1" x14ac:dyDescent="0.2">
      <c r="B24" s="23" t="s">
        <v>13</v>
      </c>
      <c r="C24" s="23"/>
      <c r="E24" s="18"/>
      <c r="F24" s="20"/>
      <c r="G24" s="14"/>
      <c r="H24" s="14"/>
      <c r="I24"/>
      <c r="J24" s="30"/>
      <c r="K24" s="29"/>
      <c r="M24" s="30"/>
      <c r="N24" s="36"/>
    </row>
    <row r="25" spans="1:14" ht="12.75" customHeight="1" x14ac:dyDescent="0.2">
      <c r="B25" s="23" t="s">
        <v>12</v>
      </c>
      <c r="C25" s="23"/>
      <c r="E25" s="18"/>
      <c r="F25" s="20"/>
      <c r="G25" s="14"/>
      <c r="H25" s="14"/>
      <c r="I25"/>
      <c r="J25" s="30"/>
      <c r="K25" s="29"/>
      <c r="M25" s="30"/>
      <c r="N25" s="36"/>
    </row>
    <row r="26" spans="1:14" s="30" customFormat="1" ht="12.75" customHeight="1" x14ac:dyDescent="0.2">
      <c r="A26">
        <f>+A20+1</f>
        <v>10</v>
      </c>
      <c r="B26" s="31" t="s">
        <v>39</v>
      </c>
      <c r="C26" s="31" t="s">
        <v>40</v>
      </c>
      <c r="D26" s="31" t="s">
        <v>38</v>
      </c>
      <c r="E26" s="28">
        <v>11973.777</v>
      </c>
      <c r="F26" s="29">
        <f t="shared" ref="F26:F31" si="2">+E26/$E$52</f>
        <v>0.28563087005811016</v>
      </c>
      <c r="G26" s="39">
        <v>45306</v>
      </c>
      <c r="H26" s="29">
        <v>6.3600000000000004E-2</v>
      </c>
      <c r="I26"/>
      <c r="K26" s="29"/>
      <c r="N26" s="36"/>
    </row>
    <row r="27" spans="1:14" s="30" customFormat="1" ht="12.75" customHeight="1" x14ac:dyDescent="0.2">
      <c r="A27">
        <f>+A26+1</f>
        <v>11</v>
      </c>
      <c r="B27" s="31" t="s">
        <v>30</v>
      </c>
      <c r="C27" s="31" t="s">
        <v>29</v>
      </c>
      <c r="D27" s="31" t="s">
        <v>37</v>
      </c>
      <c r="E27" s="28">
        <v>3918.8440000000001</v>
      </c>
      <c r="F27" s="29">
        <f t="shared" si="2"/>
        <v>9.3482851847166079E-2</v>
      </c>
      <c r="G27" s="39">
        <v>45142</v>
      </c>
      <c r="H27" s="29">
        <v>8.0549999999999997E-2</v>
      </c>
      <c r="I27"/>
      <c r="K27" s="29"/>
      <c r="M27"/>
      <c r="N27" s="35"/>
    </row>
    <row r="28" spans="1:14" s="30" customFormat="1" ht="12.75" customHeight="1" x14ac:dyDescent="0.2">
      <c r="A28" s="30">
        <f t="shared" ref="A28:A31" si="3">A27+1</f>
        <v>12</v>
      </c>
      <c r="B28" s="31" t="s">
        <v>20</v>
      </c>
      <c r="C28" s="31" t="s">
        <v>43</v>
      </c>
      <c r="D28" s="31" t="s">
        <v>31</v>
      </c>
      <c r="E28" s="28">
        <v>870.16</v>
      </c>
      <c r="F28" s="29">
        <f t="shared" si="2"/>
        <v>2.0757406613616167E-2</v>
      </c>
      <c r="G28" s="39">
        <v>44829</v>
      </c>
      <c r="H28" s="29">
        <v>0</v>
      </c>
      <c r="I28"/>
      <c r="K28" s="29"/>
      <c r="M28"/>
      <c r="N28" s="35"/>
    </row>
    <row r="29" spans="1:14" s="30" customFormat="1" ht="12.75" customHeight="1" x14ac:dyDescent="0.2">
      <c r="A29" s="30">
        <f t="shared" si="3"/>
        <v>13</v>
      </c>
      <c r="B29" s="31" t="s">
        <v>20</v>
      </c>
      <c r="C29" s="31" t="s">
        <v>44</v>
      </c>
      <c r="D29" s="31" t="s">
        <v>31</v>
      </c>
      <c r="E29" s="28">
        <v>870.16</v>
      </c>
      <c r="F29" s="29">
        <f t="shared" si="2"/>
        <v>2.0757406613616167E-2</v>
      </c>
      <c r="G29" s="39">
        <v>45194</v>
      </c>
      <c r="H29" s="29">
        <v>0</v>
      </c>
      <c r="I29"/>
      <c r="J29" s="20"/>
      <c r="K29" s="29"/>
      <c r="M29"/>
      <c r="N29" s="35"/>
    </row>
    <row r="30" spans="1:14" s="30" customFormat="1" ht="12.75" customHeight="1" x14ac:dyDescent="0.2">
      <c r="A30" s="30">
        <f t="shared" si="3"/>
        <v>14</v>
      </c>
      <c r="B30" s="31" t="s">
        <v>20</v>
      </c>
      <c r="C30" s="31" t="s">
        <v>45</v>
      </c>
      <c r="D30" s="31" t="s">
        <v>31</v>
      </c>
      <c r="E30" s="28">
        <v>870.16</v>
      </c>
      <c r="F30" s="29">
        <f t="shared" si="2"/>
        <v>2.0757406613616167E-2</v>
      </c>
      <c r="G30" s="39">
        <v>45255</v>
      </c>
      <c r="H30" s="29">
        <v>0</v>
      </c>
      <c r="I30"/>
      <c r="K30" s="29"/>
      <c r="N30" s="36"/>
    </row>
    <row r="31" spans="1:14" s="30" customFormat="1" ht="12.75" customHeight="1" x14ac:dyDescent="0.2">
      <c r="A31" s="30">
        <f t="shared" si="3"/>
        <v>15</v>
      </c>
      <c r="B31" s="31" t="s">
        <v>5</v>
      </c>
      <c r="C31" s="31" t="s">
        <v>22</v>
      </c>
      <c r="D31" s="31" t="s">
        <v>24</v>
      </c>
      <c r="E31" s="28">
        <v>0</v>
      </c>
      <c r="F31" s="29">
        <f t="shared" si="2"/>
        <v>0</v>
      </c>
      <c r="G31" s="39">
        <v>44786</v>
      </c>
      <c r="H31" s="29">
        <v>0</v>
      </c>
      <c r="I31"/>
      <c r="J31" s="20"/>
      <c r="K31" s="29"/>
      <c r="N31" s="36"/>
    </row>
    <row r="32" spans="1:14" s="30" customFormat="1" ht="12.75" customHeight="1" x14ac:dyDescent="0.2">
      <c r="A32"/>
      <c r="I32"/>
      <c r="K32" s="29"/>
      <c r="N32" s="36"/>
    </row>
    <row r="33" spans="1:14" s="30" customFormat="1" ht="12.75" customHeight="1" x14ac:dyDescent="0.2">
      <c r="A33"/>
      <c r="B33" s="12" t="s">
        <v>19</v>
      </c>
      <c r="C33" s="12"/>
      <c r="D33" s="12"/>
      <c r="E33" s="19">
        <f>SUM(E26:E31)</f>
        <v>18503.100999999999</v>
      </c>
      <c r="F33" s="21">
        <f>SUM(F26:F31)</f>
        <v>0.44138594174612483</v>
      </c>
      <c r="G33" s="15"/>
      <c r="H33" s="15"/>
      <c r="I33"/>
      <c r="K33" s="29"/>
      <c r="N33" s="36"/>
    </row>
    <row r="34" spans="1:14" ht="12.75" customHeight="1" x14ac:dyDescent="0.2">
      <c r="E34" s="18"/>
      <c r="F34" s="20"/>
      <c r="G34" s="14"/>
      <c r="H34" s="14"/>
      <c r="I34"/>
      <c r="J34" s="31"/>
      <c r="K34" s="29"/>
      <c r="N34" s="35"/>
    </row>
    <row r="35" spans="1:14" ht="12.75" customHeight="1" x14ac:dyDescent="0.2">
      <c r="A35" s="30"/>
      <c r="B35" s="23" t="s">
        <v>10</v>
      </c>
      <c r="C35" s="23"/>
      <c r="E35" s="18"/>
      <c r="F35" s="20"/>
      <c r="G35" s="14"/>
      <c r="H35" s="14"/>
      <c r="I35"/>
      <c r="J35" s="30"/>
      <c r="K35" s="29"/>
      <c r="M35" s="30"/>
      <c r="N35" s="36"/>
    </row>
    <row r="36" spans="1:14" ht="12.75" customHeight="1" x14ac:dyDescent="0.2">
      <c r="A36" s="30">
        <f>A31+1</f>
        <v>16</v>
      </c>
      <c r="B36" s="31" t="s">
        <v>15</v>
      </c>
      <c r="C36" s="31" t="s">
        <v>23</v>
      </c>
      <c r="D36" s="31" t="s">
        <v>34</v>
      </c>
      <c r="E36" s="28">
        <v>2013.0840000000001</v>
      </c>
      <c r="F36" s="29">
        <f>+E36/$E$52</f>
        <v>4.8021516888118149E-2</v>
      </c>
      <c r="G36" s="39">
        <v>44786</v>
      </c>
      <c r="H36" s="29">
        <v>0.12809999999999999</v>
      </c>
      <c r="I36"/>
      <c r="J36" s="30"/>
      <c r="K36" s="29"/>
      <c r="M36" s="30"/>
      <c r="N36" s="36"/>
    </row>
    <row r="37" spans="1:14" s="30" customFormat="1" ht="12.75" customHeight="1" x14ac:dyDescent="0.2">
      <c r="A37" s="30">
        <f>A36+1</f>
        <v>17</v>
      </c>
      <c r="B37" s="31" t="s">
        <v>27</v>
      </c>
      <c r="C37" s="31" t="s">
        <v>25</v>
      </c>
      <c r="D37" s="31" t="s">
        <v>35</v>
      </c>
      <c r="E37" s="28">
        <v>900.35299999999995</v>
      </c>
      <c r="F37" s="29">
        <f>+E37/$E$52</f>
        <v>2.1477651600612709E-2</v>
      </c>
      <c r="G37" s="39">
        <v>45016</v>
      </c>
      <c r="H37" s="29">
        <v>0.1095</v>
      </c>
      <c r="I37"/>
      <c r="K37" s="29"/>
      <c r="M37"/>
      <c r="N37" s="35"/>
    </row>
    <row r="38" spans="1:14" s="30" customFormat="1" ht="12.75" customHeight="1" x14ac:dyDescent="0.2">
      <c r="A38" s="30">
        <f>A37+1</f>
        <v>18</v>
      </c>
      <c r="B38" s="31" t="s">
        <v>28</v>
      </c>
      <c r="C38" s="31" t="s">
        <v>26</v>
      </c>
      <c r="D38" s="31" t="s">
        <v>35</v>
      </c>
      <c r="E38" s="28">
        <v>881.04300000000001</v>
      </c>
      <c r="F38" s="29">
        <f>+E38/$E$52</f>
        <v>2.101701732449231E-2</v>
      </c>
      <c r="G38" s="39">
        <v>45016</v>
      </c>
      <c r="H38" s="29">
        <v>0.1095</v>
      </c>
      <c r="I38"/>
      <c r="K38" s="29"/>
    </row>
    <row r="39" spans="1:14" s="30" customFormat="1" ht="12.75" customHeight="1" x14ac:dyDescent="0.2">
      <c r="B39" s="31"/>
      <c r="C39" s="31"/>
      <c r="D39" s="31"/>
      <c r="E39" s="28"/>
      <c r="F39" s="29"/>
      <c r="G39" s="39"/>
      <c r="H39" s="39"/>
      <c r="I39"/>
      <c r="J39" s="20"/>
      <c r="K39" s="29"/>
    </row>
    <row r="40" spans="1:14" s="30" customFormat="1" ht="12.75" customHeight="1" x14ac:dyDescent="0.2">
      <c r="A40"/>
      <c r="B40" s="12" t="s">
        <v>19</v>
      </c>
      <c r="C40" s="12"/>
      <c r="D40" s="12"/>
      <c r="E40" s="19">
        <f>SUM(E36:E39)</f>
        <v>3794.48</v>
      </c>
      <c r="F40" s="21">
        <f>SUM(F36:F39)</f>
        <v>9.0516185813223168E-2</v>
      </c>
      <c r="G40" s="15"/>
      <c r="H40" s="15"/>
      <c r="I40"/>
      <c r="K40" s="29"/>
    </row>
    <row r="41" spans="1:14" ht="12.75" customHeight="1" x14ac:dyDescent="0.2">
      <c r="E41" s="18"/>
      <c r="F41" s="20"/>
      <c r="G41" s="14"/>
      <c r="H41" s="14"/>
      <c r="I41" s="33"/>
      <c r="J41" s="30"/>
      <c r="K41" s="29"/>
    </row>
    <row r="42" spans="1:14" ht="12.75" customHeight="1" x14ac:dyDescent="0.2">
      <c r="B42" s="23" t="s">
        <v>36</v>
      </c>
      <c r="E42" s="18"/>
      <c r="F42" s="20"/>
      <c r="G42" s="14"/>
      <c r="H42" s="14"/>
      <c r="I42" s="33"/>
      <c r="J42" s="30"/>
      <c r="K42" s="29"/>
    </row>
    <row r="43" spans="1:14" ht="12.75" customHeight="1" x14ac:dyDescent="0.2">
      <c r="B43" s="31"/>
      <c r="C43" s="26"/>
      <c r="D43" s="26"/>
      <c r="E43" s="28"/>
      <c r="F43" s="29"/>
      <c r="G43" s="37"/>
      <c r="H43" s="37"/>
      <c r="I43" s="33"/>
      <c r="J43" s="30"/>
      <c r="K43" s="30"/>
    </row>
    <row r="44" spans="1:14" s="30" customFormat="1" ht="12.75" customHeight="1" x14ac:dyDescent="0.2">
      <c r="A44"/>
      <c r="B44" s="12" t="s">
        <v>19</v>
      </c>
      <c r="C44" s="12"/>
      <c r="D44" s="12"/>
      <c r="E44" s="19">
        <f>SUM(E42:E43)</f>
        <v>0</v>
      </c>
      <c r="F44" s="21">
        <f>SUM(F42:F43)</f>
        <v>0</v>
      </c>
      <c r="G44" s="15"/>
      <c r="H44" s="15"/>
      <c r="I44" s="27"/>
    </row>
    <row r="45" spans="1:14" ht="12.75" customHeight="1" x14ac:dyDescent="0.2">
      <c r="E45" s="18"/>
      <c r="F45" s="20"/>
      <c r="G45" s="14"/>
      <c r="H45" s="14"/>
      <c r="I45" s="33"/>
    </row>
    <row r="46" spans="1:14" ht="12.75" customHeight="1" x14ac:dyDescent="0.2">
      <c r="B46" s="40" t="s">
        <v>32</v>
      </c>
      <c r="C46" s="40"/>
      <c r="D46" s="26" t="s">
        <v>17</v>
      </c>
      <c r="E46" s="28">
        <v>191.90949999999998</v>
      </c>
      <c r="F46" s="29">
        <f>+E46/$E$52</f>
        <v>4.5779437396751988E-3</v>
      </c>
      <c r="G46" s="37"/>
      <c r="H46" s="37"/>
      <c r="I46" s="33"/>
    </row>
    <row r="47" spans="1:14" ht="12.75" customHeight="1" x14ac:dyDescent="0.2">
      <c r="B47" s="12" t="s">
        <v>19</v>
      </c>
      <c r="C47" s="12"/>
      <c r="D47" s="12"/>
      <c r="E47" s="19">
        <f>+E46</f>
        <v>191.90949999999998</v>
      </c>
      <c r="F47" s="21">
        <f>+F46</f>
        <v>4.5779437396751988E-3</v>
      </c>
      <c r="G47" s="15"/>
      <c r="H47" s="15"/>
      <c r="I47" s="27"/>
    </row>
    <row r="48" spans="1:14" ht="12.75" customHeight="1" x14ac:dyDescent="0.2">
      <c r="E48" s="18"/>
      <c r="F48" s="20"/>
      <c r="G48" s="14"/>
      <c r="H48" s="14"/>
      <c r="I48" s="33"/>
    </row>
    <row r="49" spans="2:10" ht="12.75" customHeight="1" x14ac:dyDescent="0.2">
      <c r="B49" s="23" t="s">
        <v>11</v>
      </c>
      <c r="C49" s="23"/>
      <c r="E49" s="18"/>
      <c r="F49" s="20"/>
      <c r="G49" s="14"/>
      <c r="H49" s="14"/>
      <c r="I49" s="33"/>
    </row>
    <row r="50" spans="2:10" ht="12.75" customHeight="1" x14ac:dyDescent="0.2">
      <c r="B50" s="23" t="s">
        <v>3</v>
      </c>
      <c r="C50" s="23"/>
      <c r="E50" s="18">
        <f>E52-E22-E33-E40-E47-E44-E11</f>
        <v>-838.6495118000048</v>
      </c>
      <c r="F50" s="20">
        <f>+E50/$E$52</f>
        <v>-2.0005733339550646E-2</v>
      </c>
      <c r="G50" s="14"/>
      <c r="H50" s="14"/>
      <c r="I50" s="33"/>
    </row>
    <row r="51" spans="2:10" ht="12.75" customHeight="1" x14ac:dyDescent="0.2">
      <c r="B51" s="12" t="s">
        <v>19</v>
      </c>
      <c r="C51" s="12"/>
      <c r="D51" s="12"/>
      <c r="E51" s="19">
        <f>SUM(E50:E50)</f>
        <v>-838.6495118000048</v>
      </c>
      <c r="F51" s="21">
        <f>SUM(F50)</f>
        <v>-2.0005733339550646E-2</v>
      </c>
      <c r="G51" s="15"/>
      <c r="H51" s="15"/>
      <c r="I51" s="33"/>
    </row>
    <row r="52" spans="2:10" ht="12.75" customHeight="1" x14ac:dyDescent="0.2">
      <c r="B52" s="13" t="s">
        <v>8</v>
      </c>
      <c r="C52" s="13"/>
      <c r="D52" s="13"/>
      <c r="E52" s="25">
        <v>41920.458378899995</v>
      </c>
      <c r="F52" s="22">
        <f>+F51+F40+F33+F22+F47+F44+F11</f>
        <v>1.0000000000000002</v>
      </c>
      <c r="G52" s="16"/>
      <c r="H52" s="16"/>
      <c r="I52" s="33"/>
    </row>
    <row r="53" spans="2:10" ht="12.75" customHeight="1" thickBot="1" x14ac:dyDescent="0.25">
      <c r="I53" s="33"/>
    </row>
    <row r="54" spans="2:10" ht="31.5" customHeight="1" x14ac:dyDescent="0.2">
      <c r="B54" s="61" t="s">
        <v>66</v>
      </c>
      <c r="C54" s="62"/>
      <c r="D54" s="62"/>
      <c r="E54" s="62"/>
      <c r="F54" s="62"/>
      <c r="G54" s="62"/>
      <c r="H54" s="63"/>
    </row>
    <row r="55" spans="2:10" ht="33.75" customHeight="1" x14ac:dyDescent="0.2">
      <c r="B55" s="64" t="s">
        <v>67</v>
      </c>
      <c r="C55" s="65"/>
      <c r="D55" s="65"/>
      <c r="E55" s="65"/>
      <c r="F55" s="65"/>
      <c r="G55" s="65"/>
      <c r="H55" s="66"/>
    </row>
    <row r="56" spans="2:10" ht="45" x14ac:dyDescent="0.2">
      <c r="B56" s="44" t="s">
        <v>68</v>
      </c>
      <c r="C56" s="67" t="s">
        <v>21</v>
      </c>
      <c r="D56" s="67"/>
      <c r="E56" s="45" t="s">
        <v>69</v>
      </c>
      <c r="F56" s="46" t="s">
        <v>70</v>
      </c>
      <c r="G56" s="54" t="s">
        <v>75</v>
      </c>
      <c r="H56" s="55"/>
    </row>
    <row r="57" spans="2:10" ht="51" x14ac:dyDescent="0.2">
      <c r="B57" s="47" t="s">
        <v>5</v>
      </c>
      <c r="C57" s="51" t="s">
        <v>22</v>
      </c>
      <c r="D57" s="51"/>
      <c r="E57" s="48" t="s">
        <v>24</v>
      </c>
      <c r="F57" s="49" t="s">
        <v>71</v>
      </c>
      <c r="G57" s="51" t="s">
        <v>72</v>
      </c>
      <c r="H57" s="52"/>
      <c r="J57" s="27"/>
    </row>
    <row r="58" spans="2:10" ht="12.75" customHeight="1" x14ac:dyDescent="0.2">
      <c r="B58" s="53" t="s">
        <v>73</v>
      </c>
      <c r="C58" s="54"/>
      <c r="D58" s="54"/>
      <c r="E58" s="54"/>
      <c r="F58" s="54"/>
      <c r="G58" s="54"/>
      <c r="H58" s="55"/>
    </row>
    <row r="59" spans="2:10" ht="12.75" customHeight="1" x14ac:dyDescent="0.2">
      <c r="B59" s="53"/>
      <c r="C59" s="54"/>
      <c r="D59" s="54"/>
      <c r="E59" s="54"/>
      <c r="F59" s="54"/>
      <c r="G59" s="54"/>
      <c r="H59" s="55"/>
    </row>
    <row r="60" spans="2:10" ht="26.25" customHeight="1" x14ac:dyDescent="0.2">
      <c r="B60" s="53"/>
      <c r="C60" s="54"/>
      <c r="D60" s="54"/>
      <c r="E60" s="54"/>
      <c r="F60" s="54"/>
      <c r="G60" s="54"/>
      <c r="H60" s="55"/>
    </row>
    <row r="61" spans="2:10" ht="12.75" customHeight="1" x14ac:dyDescent="0.2">
      <c r="B61" s="56" t="s">
        <v>76</v>
      </c>
      <c r="C61" s="57"/>
      <c r="D61" s="57"/>
      <c r="E61" s="57"/>
      <c r="F61" s="57"/>
      <c r="G61" s="57"/>
      <c r="H61" s="58"/>
    </row>
    <row r="62" spans="2:10" ht="12.75" customHeight="1" x14ac:dyDescent="0.2">
      <c r="B62" s="56"/>
      <c r="C62" s="57"/>
      <c r="D62" s="57"/>
      <c r="E62" s="57"/>
      <c r="F62" s="57"/>
      <c r="G62" s="57"/>
      <c r="H62" s="58"/>
    </row>
    <row r="63" spans="2:10" ht="23.25" customHeight="1" x14ac:dyDescent="0.2">
      <c r="B63" s="56"/>
      <c r="C63" s="57"/>
      <c r="D63" s="57"/>
      <c r="E63" s="57"/>
      <c r="F63" s="57"/>
      <c r="G63" s="57"/>
      <c r="H63" s="58"/>
    </row>
    <row r="64" spans="2:10" ht="15.75" customHeight="1" thickBot="1" x14ac:dyDescent="0.3">
      <c r="B64" s="59" t="s">
        <v>74</v>
      </c>
      <c r="C64" s="60"/>
      <c r="D64" s="60"/>
      <c r="E64" s="60"/>
      <c r="F64" s="60"/>
      <c r="G64" s="60"/>
      <c r="H64" s="50"/>
    </row>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sheetData>
  <sortState ref="B14:H21">
    <sortCondition descending="1" ref="F14:F21"/>
  </sortState>
  <mergeCells count="10">
    <mergeCell ref="B54:H54"/>
    <mergeCell ref="B55:H55"/>
    <mergeCell ref="C56:D56"/>
    <mergeCell ref="G56:H56"/>
    <mergeCell ref="A1:H1"/>
    <mergeCell ref="C57:D57"/>
    <mergeCell ref="G57:H57"/>
    <mergeCell ref="B58:H60"/>
    <mergeCell ref="B61:H63"/>
    <mergeCell ref="B64:G64"/>
  </mergeCells>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tabSelected="1" topLeftCell="A16" workbookViewId="0">
      <selection activeCell="J33" sqref="J33"/>
    </sheetView>
  </sheetViews>
  <sheetFormatPr defaultRowHeight="12.75" x14ac:dyDescent="0.2"/>
  <cols>
    <col min="1" max="1" width="6.42578125" bestFit="1" customWidth="1"/>
    <col min="2" max="2" width="45" bestFit="1" customWidth="1"/>
    <col min="3" max="3" width="14.42578125" bestFit="1" customWidth="1"/>
    <col min="4" max="4" width="11.5703125" bestFit="1" customWidth="1"/>
    <col min="6" max="6" width="8.140625" bestFit="1" customWidth="1"/>
    <col min="7" max="7" width="11.42578125" bestFit="1" customWidth="1"/>
    <col min="8" max="8" width="20.42578125" customWidth="1"/>
  </cols>
  <sheetData>
    <row r="1" spans="1:8" ht="18.75" x14ac:dyDescent="0.2">
      <c r="A1" s="70" t="s">
        <v>78</v>
      </c>
      <c r="B1" s="71"/>
      <c r="C1" s="71"/>
      <c r="D1" s="71"/>
      <c r="E1" s="71"/>
      <c r="F1" s="71"/>
      <c r="G1" s="71"/>
      <c r="H1" s="71"/>
    </row>
    <row r="2" spans="1:8" x14ac:dyDescent="0.2">
      <c r="A2" s="1" t="s">
        <v>0</v>
      </c>
      <c r="B2" s="72" t="s">
        <v>62</v>
      </c>
      <c r="C2" s="2"/>
      <c r="D2" s="3"/>
      <c r="E2" s="4"/>
      <c r="F2" s="5"/>
      <c r="G2" s="43"/>
      <c r="H2" s="73"/>
    </row>
    <row r="3" spans="1:8" x14ac:dyDescent="0.2">
      <c r="A3" s="6"/>
      <c r="B3" s="7"/>
      <c r="C3" s="7"/>
      <c r="D3" s="1"/>
      <c r="E3" s="4"/>
      <c r="F3" s="5"/>
      <c r="G3" s="43"/>
      <c r="H3" s="73"/>
    </row>
    <row r="4" spans="1:8" ht="38.25" x14ac:dyDescent="0.2">
      <c r="A4" s="8" t="s">
        <v>16</v>
      </c>
      <c r="B4" s="9" t="s">
        <v>7</v>
      </c>
      <c r="C4" s="9" t="s">
        <v>21</v>
      </c>
      <c r="D4" s="9" t="s">
        <v>18</v>
      </c>
      <c r="E4" s="17" t="s">
        <v>9</v>
      </c>
      <c r="F4" s="10" t="s">
        <v>14</v>
      </c>
      <c r="G4" s="42" t="s">
        <v>2</v>
      </c>
      <c r="H4" s="41" t="s">
        <v>46</v>
      </c>
    </row>
    <row r="5" spans="1:8" x14ac:dyDescent="0.2">
      <c r="E5" s="18"/>
      <c r="F5" s="20"/>
      <c r="G5" s="14"/>
      <c r="H5" s="26"/>
    </row>
    <row r="6" spans="1:8" x14ac:dyDescent="0.2">
      <c r="B6" s="23" t="s">
        <v>1</v>
      </c>
      <c r="E6" s="18"/>
      <c r="F6" s="20"/>
      <c r="G6" s="14"/>
      <c r="H6" s="26"/>
    </row>
    <row r="7" spans="1:8" ht="15" x14ac:dyDescent="0.3">
      <c r="B7" s="34" t="s">
        <v>33</v>
      </c>
      <c r="E7" s="18"/>
      <c r="F7" s="20"/>
      <c r="G7" s="14"/>
      <c r="H7" s="26"/>
    </row>
    <row r="8" spans="1:8" x14ac:dyDescent="0.2">
      <c r="A8">
        <v>1</v>
      </c>
      <c r="B8" s="31" t="s">
        <v>56</v>
      </c>
      <c r="C8" s="30" t="s">
        <v>57</v>
      </c>
      <c r="D8" t="s">
        <v>58</v>
      </c>
      <c r="E8" s="28">
        <v>952.21699999999998</v>
      </c>
      <c r="F8" s="29">
        <f>+E8/$E$37</f>
        <v>5.3194196164816729E-2</v>
      </c>
      <c r="G8" s="14">
        <v>44553</v>
      </c>
      <c r="H8" s="29">
        <v>9.64E-2</v>
      </c>
    </row>
    <row r="9" spans="1:8" x14ac:dyDescent="0.2">
      <c r="A9">
        <v>2</v>
      </c>
      <c r="B9" s="31" t="s">
        <v>65</v>
      </c>
      <c r="C9" s="30" t="s">
        <v>63</v>
      </c>
      <c r="D9" t="s">
        <v>64</v>
      </c>
      <c r="E9" s="28">
        <v>935.65</v>
      </c>
      <c r="F9" s="29">
        <f>+E9/$E$37</f>
        <v>5.2268705181288268E-2</v>
      </c>
      <c r="G9" s="14">
        <v>44621</v>
      </c>
      <c r="H9" s="29">
        <v>9.7299999999999998E-2</v>
      </c>
    </row>
    <row r="10" spans="1:8" x14ac:dyDescent="0.2">
      <c r="B10" s="12" t="s">
        <v>19</v>
      </c>
      <c r="C10" s="12"/>
      <c r="D10" s="12"/>
      <c r="E10" s="19">
        <f>SUM(E8:E9)</f>
        <v>1887.867</v>
      </c>
      <c r="F10" s="21">
        <f>SUM(F8:F9)</f>
        <v>0.105462901346105</v>
      </c>
      <c r="G10" s="15"/>
      <c r="H10" s="15"/>
    </row>
    <row r="11" spans="1:8" x14ac:dyDescent="0.2">
      <c r="A11" s="26"/>
      <c r="B11" s="74"/>
      <c r="C11" s="74"/>
      <c r="D11" s="74"/>
      <c r="E11" s="75"/>
      <c r="F11" s="76"/>
      <c r="G11" s="77"/>
      <c r="H11" s="26"/>
    </row>
    <row r="12" spans="1:8" x14ac:dyDescent="0.2">
      <c r="A12" s="26"/>
      <c r="B12" s="23" t="s">
        <v>4</v>
      </c>
      <c r="C12" s="74"/>
      <c r="D12" s="74"/>
      <c r="E12" s="75"/>
      <c r="F12" s="76"/>
      <c r="G12" s="77"/>
      <c r="H12" s="26"/>
    </row>
    <row r="13" spans="1:8" x14ac:dyDescent="0.2">
      <c r="A13">
        <v>3</v>
      </c>
      <c r="B13" s="78" t="s">
        <v>55</v>
      </c>
      <c r="C13" s="78" t="s">
        <v>54</v>
      </c>
      <c r="D13" s="78" t="s">
        <v>6</v>
      </c>
      <c r="E13" s="28">
        <v>1604.6235758</v>
      </c>
      <c r="F13" s="29">
        <f>+E13/$E$37</f>
        <v>8.963992583811764E-2</v>
      </c>
      <c r="G13" s="39">
        <v>44602</v>
      </c>
      <c r="H13" s="29">
        <v>3.6600000000000001E-2</v>
      </c>
    </row>
    <row r="14" spans="1:8" x14ac:dyDescent="0.2">
      <c r="A14">
        <f>+A13+1</f>
        <v>4</v>
      </c>
      <c r="B14" s="78" t="s">
        <v>79</v>
      </c>
      <c r="C14" s="78" t="s">
        <v>49</v>
      </c>
      <c r="D14" s="78" t="s">
        <v>6</v>
      </c>
      <c r="E14" s="28">
        <v>82.028986099999997</v>
      </c>
      <c r="F14" s="29">
        <f>+E14/$E$37</f>
        <v>4.5824281416992395E-3</v>
      </c>
      <c r="G14" s="39">
        <v>44399</v>
      </c>
      <c r="H14" s="29">
        <v>3.3500000000000002E-2</v>
      </c>
    </row>
    <row r="15" spans="1:8" x14ac:dyDescent="0.2">
      <c r="A15">
        <f>+A14+1</f>
        <v>5</v>
      </c>
      <c r="B15" s="78" t="s">
        <v>48</v>
      </c>
      <c r="C15" s="78" t="s">
        <v>47</v>
      </c>
      <c r="D15" s="78" t="s">
        <v>6</v>
      </c>
      <c r="E15" s="28">
        <v>46.640937800000003</v>
      </c>
      <c r="F15" s="29">
        <f>+E15/$E$37</f>
        <v>2.6055270958659799E-3</v>
      </c>
      <c r="G15" s="39">
        <v>44560</v>
      </c>
      <c r="H15" s="29">
        <v>3.6240500000000002E-2</v>
      </c>
    </row>
    <row r="16" spans="1:8" x14ac:dyDescent="0.2">
      <c r="A16">
        <f>+A15+1</f>
        <v>6</v>
      </c>
      <c r="B16" s="78" t="s">
        <v>52</v>
      </c>
      <c r="C16" s="78" t="s">
        <v>50</v>
      </c>
      <c r="D16" s="78" t="s">
        <v>6</v>
      </c>
      <c r="E16" s="28">
        <v>23.720682599999996</v>
      </c>
      <c r="F16" s="29">
        <f>+E16/$E$37</f>
        <v>1.3251208951192374E-3</v>
      </c>
      <c r="G16" s="39">
        <v>44623</v>
      </c>
      <c r="H16" s="29">
        <v>3.6993999999999999E-2</v>
      </c>
    </row>
    <row r="17" spans="1:8" x14ac:dyDescent="0.2">
      <c r="B17" s="78"/>
      <c r="C17" s="78"/>
      <c r="D17" s="78"/>
      <c r="E17" s="79"/>
      <c r="F17" s="29"/>
      <c r="G17" s="39"/>
      <c r="H17" s="29"/>
    </row>
    <row r="18" spans="1:8" x14ac:dyDescent="0.2">
      <c r="A18" s="26"/>
      <c r="B18" s="12" t="s">
        <v>19</v>
      </c>
      <c r="C18" s="12"/>
      <c r="D18" s="12"/>
      <c r="E18" s="19">
        <f>SUM(E13:E17)</f>
        <v>1757.0141822999999</v>
      </c>
      <c r="F18" s="21">
        <f>SUM(F13:F17)</f>
        <v>9.8153001970802095E-2</v>
      </c>
      <c r="G18" s="15"/>
      <c r="H18" s="15"/>
    </row>
    <row r="19" spans="1:8" x14ac:dyDescent="0.2">
      <c r="E19" s="18"/>
      <c r="F19" s="20"/>
      <c r="G19" s="14"/>
      <c r="H19" s="26"/>
    </row>
    <row r="20" spans="1:8" x14ac:dyDescent="0.2">
      <c r="B20" s="23" t="s">
        <v>13</v>
      </c>
      <c r="E20" s="18"/>
      <c r="F20" s="20"/>
      <c r="G20" s="14"/>
      <c r="H20" s="26"/>
    </row>
    <row r="21" spans="1:8" x14ac:dyDescent="0.2">
      <c r="B21" s="23" t="s">
        <v>12</v>
      </c>
      <c r="E21" s="18"/>
      <c r="F21" s="20"/>
      <c r="G21" s="14"/>
      <c r="H21" s="26"/>
    </row>
    <row r="22" spans="1:8" x14ac:dyDescent="0.2">
      <c r="A22">
        <v>7</v>
      </c>
      <c r="B22" s="31" t="s">
        <v>30</v>
      </c>
      <c r="C22" s="31" t="s">
        <v>29</v>
      </c>
      <c r="D22" s="31" t="s">
        <v>37</v>
      </c>
      <c r="E22" s="28">
        <v>5878.2659999999996</v>
      </c>
      <c r="F22" s="29">
        <f t="shared" ref="F22:F28" si="0">+E22/$E$37</f>
        <v>0.32838064717703269</v>
      </c>
      <c r="G22" s="39">
        <v>45142</v>
      </c>
      <c r="H22" s="29">
        <v>8.0549999999999997E-2</v>
      </c>
    </row>
    <row r="23" spans="1:8" x14ac:dyDescent="0.2">
      <c r="A23">
        <f>A22+1</f>
        <v>8</v>
      </c>
      <c r="B23" s="31" t="s">
        <v>39</v>
      </c>
      <c r="C23" s="31" t="s">
        <v>40</v>
      </c>
      <c r="D23" s="31" t="s">
        <v>38</v>
      </c>
      <c r="E23" s="28">
        <v>3644.1930000000002</v>
      </c>
      <c r="F23" s="29">
        <f t="shared" si="0"/>
        <v>0.20357745902924645</v>
      </c>
      <c r="G23" s="39">
        <v>45306</v>
      </c>
      <c r="H23" s="29">
        <v>6.3600000000000004E-2</v>
      </c>
    </row>
    <row r="24" spans="1:8" x14ac:dyDescent="0.2">
      <c r="A24">
        <f t="shared" ref="A24:A26" si="1">A23+1</f>
        <v>9</v>
      </c>
      <c r="B24" s="31" t="s">
        <v>80</v>
      </c>
      <c r="C24" s="31" t="s">
        <v>81</v>
      </c>
      <c r="D24" s="31" t="s">
        <v>82</v>
      </c>
      <c r="E24" s="28">
        <v>1433.19</v>
      </c>
      <c r="F24" s="29">
        <f t="shared" si="0"/>
        <v>8.0063042354267658E-2</v>
      </c>
      <c r="G24" s="39">
        <v>44915</v>
      </c>
      <c r="H24" s="29">
        <v>0</v>
      </c>
    </row>
    <row r="25" spans="1:8" x14ac:dyDescent="0.2">
      <c r="A25">
        <f t="shared" si="1"/>
        <v>10</v>
      </c>
      <c r="B25" s="31" t="s">
        <v>83</v>
      </c>
      <c r="C25" s="31" t="s">
        <v>84</v>
      </c>
      <c r="D25" s="31" t="s">
        <v>85</v>
      </c>
      <c r="E25" s="28">
        <v>1032.9169999999999</v>
      </c>
      <c r="F25" s="29">
        <f t="shared" si="0"/>
        <v>5.770238246111338E-2</v>
      </c>
      <c r="G25" s="39">
        <v>46568</v>
      </c>
      <c r="H25" s="29">
        <v>8.6200499999999999E-2</v>
      </c>
    </row>
    <row r="26" spans="1:8" x14ac:dyDescent="0.2">
      <c r="A26">
        <f t="shared" si="1"/>
        <v>11</v>
      </c>
      <c r="B26" s="31" t="s">
        <v>86</v>
      </c>
      <c r="C26" s="31" t="s">
        <v>87</v>
      </c>
      <c r="D26" s="31" t="s">
        <v>88</v>
      </c>
      <c r="E26" s="28">
        <v>469.2</v>
      </c>
      <c r="F26" s="29">
        <f t="shared" si="0"/>
        <v>2.6211164934602103E-2</v>
      </c>
      <c r="G26" s="39">
        <v>46387</v>
      </c>
      <c r="H26" s="29">
        <v>9.7750000000000004E-2</v>
      </c>
    </row>
    <row r="27" spans="1:8" x14ac:dyDescent="0.2">
      <c r="A27">
        <f>A26+1</f>
        <v>12</v>
      </c>
      <c r="B27" s="31" t="s">
        <v>86</v>
      </c>
      <c r="C27" s="31" t="s">
        <v>89</v>
      </c>
      <c r="D27" s="31" t="s">
        <v>88</v>
      </c>
      <c r="E27" s="28">
        <v>463.50864000000001</v>
      </c>
      <c r="F27" s="29">
        <f t="shared" si="0"/>
        <v>2.5893225515032203E-2</v>
      </c>
      <c r="G27" s="39">
        <v>46477</v>
      </c>
      <c r="H27" s="29">
        <v>0.10064999999999999</v>
      </c>
    </row>
    <row r="28" spans="1:8" x14ac:dyDescent="0.2">
      <c r="A28">
        <f>A27+1</f>
        <v>13</v>
      </c>
      <c r="B28" s="31" t="s">
        <v>90</v>
      </c>
      <c r="C28" s="31" t="s">
        <v>91</v>
      </c>
      <c r="D28" s="31" t="s">
        <v>31</v>
      </c>
      <c r="E28" s="28">
        <v>0</v>
      </c>
      <c r="F28" s="29">
        <f t="shared" si="0"/>
        <v>0</v>
      </c>
      <c r="G28" s="39">
        <v>44666</v>
      </c>
      <c r="H28" s="29">
        <v>0</v>
      </c>
    </row>
    <row r="29" spans="1:8" x14ac:dyDescent="0.2">
      <c r="B29" s="12" t="s">
        <v>19</v>
      </c>
      <c r="C29" s="12"/>
      <c r="D29" s="12"/>
      <c r="E29" s="19">
        <f>SUM(E22:E28)</f>
        <v>12921.27464</v>
      </c>
      <c r="F29" s="80">
        <f>SUM(F22:F28)</f>
        <v>0.72182792147129438</v>
      </c>
      <c r="G29" s="15"/>
      <c r="H29" s="15"/>
    </row>
    <row r="30" spans="1:8" x14ac:dyDescent="0.2">
      <c r="E30" s="18"/>
      <c r="F30" s="20"/>
      <c r="G30" s="14"/>
      <c r="H30" s="81"/>
    </row>
    <row r="31" spans="1:8" x14ac:dyDescent="0.2">
      <c r="B31" s="40" t="s">
        <v>32</v>
      </c>
      <c r="C31" s="40"/>
      <c r="D31" s="26" t="s">
        <v>17</v>
      </c>
      <c r="E31" s="28">
        <v>37.34592</v>
      </c>
      <c r="F31" s="29">
        <f>+E31/$E$37</f>
        <v>2.086274656339419E-3</v>
      </c>
      <c r="G31" s="37"/>
      <c r="H31" s="81"/>
    </row>
    <row r="32" spans="1:8" x14ac:dyDescent="0.2">
      <c r="B32" s="12" t="s">
        <v>19</v>
      </c>
      <c r="C32" s="12"/>
      <c r="D32" s="12"/>
      <c r="E32" s="19">
        <f>+E31</f>
        <v>37.34592</v>
      </c>
      <c r="F32" s="21">
        <f>+F31</f>
        <v>2.086274656339419E-3</v>
      </c>
      <c r="G32" s="15"/>
      <c r="H32" s="15"/>
    </row>
    <row r="33" spans="2:8" x14ac:dyDescent="0.2">
      <c r="E33" s="18"/>
      <c r="F33" s="20"/>
      <c r="G33" s="14"/>
      <c r="H33" s="81"/>
    </row>
    <row r="34" spans="2:8" x14ac:dyDescent="0.2">
      <c r="B34" s="23" t="s">
        <v>11</v>
      </c>
      <c r="C34" s="23"/>
      <c r="E34" s="18"/>
      <c r="F34" s="20"/>
      <c r="G34" s="14"/>
      <c r="H34" s="81"/>
    </row>
    <row r="35" spans="2:8" x14ac:dyDescent="0.2">
      <c r="B35" s="23" t="s">
        <v>3</v>
      </c>
      <c r="C35" s="23"/>
      <c r="E35" s="27">
        <f>E37-E29-E32-E10-E18</f>
        <v>1297.266925200001</v>
      </c>
      <c r="F35" s="20">
        <f>+E35/$E$37</f>
        <v>7.2469900555458974E-2</v>
      </c>
      <c r="G35" s="14"/>
      <c r="H35" s="81"/>
    </row>
    <row r="36" spans="2:8" x14ac:dyDescent="0.2">
      <c r="B36" s="12" t="s">
        <v>19</v>
      </c>
      <c r="C36" s="12"/>
      <c r="D36" s="12"/>
      <c r="E36" s="82">
        <f>SUM(E35)</f>
        <v>1297.266925200001</v>
      </c>
      <c r="F36" s="21">
        <f>SUM(F35)</f>
        <v>7.2469900555458974E-2</v>
      </c>
      <c r="G36" s="15"/>
      <c r="H36" s="15"/>
    </row>
    <row r="37" spans="2:8" x14ac:dyDescent="0.2">
      <c r="B37" s="13" t="s">
        <v>8</v>
      </c>
      <c r="C37" s="13"/>
      <c r="D37" s="13"/>
      <c r="E37" s="25">
        <v>17900.7686675</v>
      </c>
      <c r="F37" s="22">
        <f>+F36+F29+F32+F10+F18</f>
        <v>0.99999999999999989</v>
      </c>
      <c r="G37" s="16"/>
      <c r="H37" s="16"/>
    </row>
  </sheetData>
  <mergeCells count="1">
    <mergeCell ref="A1:H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CLASSIFICATIONDATETIME%">11:28 05/05/2020</XMLData>
</file>

<file path=customXml/item2.xml><?xml version="1.0" encoding="utf-8"?>
<XMLData TextToDisplay="RightsWATCHMark">9|CITI-No PII-Confidential|{00000000-0000-0000-0000-000000000000}</XMLData>
</file>

<file path=customXml/item3.xml><?xml version="1.0" encoding="utf-8"?>
<XMLData TextToDisplay="%DOCUMENTGUID%">{00000000-0000-0000-0000-000000000000}</XMLData>
</file>

<file path=customXml/itemProps1.xml><?xml version="1.0" encoding="utf-8"?>
<ds:datastoreItem xmlns:ds="http://schemas.openxmlformats.org/officeDocument/2006/customXml" ds:itemID="{CC72615F-E051-45FC-903B-E51758370557}">
  <ds:schemaRefs/>
</ds:datastoreItem>
</file>

<file path=customXml/itemProps2.xml><?xml version="1.0" encoding="utf-8"?>
<ds:datastoreItem xmlns:ds="http://schemas.openxmlformats.org/officeDocument/2006/customXml" ds:itemID="{CD9EEACB-DC22-47D4-8519-C104CCDFD4A9}">
  <ds:schemaRefs/>
</ds:datastoreItem>
</file>

<file path=customXml/itemProps3.xml><?xml version="1.0" encoding="utf-8"?>
<ds:datastoreItem xmlns:ds="http://schemas.openxmlformats.org/officeDocument/2006/customXml" ds:itemID="{4F4B374D-FCA7-48A5-AEAE-94185906E7D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Series I</vt:lpstr>
      <vt:lpstr>Series II</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Vishe, Abhiram Narayan [ICG-OPS]</dc:creator>
  <cp:lastModifiedBy>user</cp:lastModifiedBy>
  <dcterms:created xsi:type="dcterms:W3CDTF">1996-10-14T23:33:28Z</dcterms:created>
  <dcterms:modified xsi:type="dcterms:W3CDTF">2021-06-21T12:18:10Z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-415407662</vt:i4>
  </property>
  <property fmtid="{D5CDD505-2E9C-101B-9397-08002B2CF9AE}" pid="3" name="_NewReviewCycle">
    <vt:lpwstr/>
  </property>
  <property fmtid="{D5CDD505-2E9C-101B-9397-08002B2CF9AE}" pid="4" name="_EmailSubject">
    <vt:lpwstr>IIFCL Factsheet for 15 June 21 (Secure)</vt:lpwstr>
  </property>
  <property fmtid="{D5CDD505-2E9C-101B-9397-08002B2CF9AE}" pid="5" name="_AuthorEmail">
    <vt:lpwstr>gfsiifcl@imcap.ap.ssmb.com</vt:lpwstr>
  </property>
  <property fmtid="{D5CDD505-2E9C-101B-9397-08002B2CF9AE}" pid="6" name="_AuthorEmailDisplayName">
    <vt:lpwstr>*GCIB IN GFS IIFCL</vt:lpwstr>
  </property>
  <property fmtid="{D5CDD505-2E9C-101B-9397-08002B2CF9AE}" pid="7" name="RightsWATCHMark">
    <vt:lpwstr>9|CITI-No PII-Confidential|{00000000-0000-0000-0000-000000000000}</vt:lpwstr>
  </property>
  <property fmtid="{D5CDD505-2E9C-101B-9397-08002B2CF9AE}" pid="8" name="_PreviousAdHocReviewCycleID">
    <vt:i4>1556964536</vt:i4>
  </property>
  <property fmtid="{D5CDD505-2E9C-101B-9397-08002B2CF9AE}" pid="9" name="_ReviewingToolsShownOnce">
    <vt:lpwstr/>
  </property>
</Properties>
</file>