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Series I" sheetId="1" r:id="rId1"/>
    <sheet name="Series II" sheetId="2" r:id="rId2"/>
  </sheets>
  <definedNames>
    <definedName name="_xlnm._FilterDatabase" localSheetId="0" hidden="1">'Series I'!$A$1:$K$88</definedName>
    <definedName name="_xlnm._FilterDatabase" localSheetId="1" hidden="1">'Series II'!$A$1:$K$91</definedName>
  </definedNames>
  <calcPr calcId="152511"/>
</workbook>
</file>

<file path=xl/calcChain.xml><?xml version="1.0" encoding="utf-8"?>
<calcChain xmlns="http://schemas.openxmlformats.org/spreadsheetml/2006/main">
  <c r="F17" i="2" l="1"/>
  <c r="F19" i="1"/>
  <c r="E10" i="2" l="1"/>
  <c r="F9" i="2" l="1"/>
  <c r="F10" i="1"/>
  <c r="E11" i="1" l="1"/>
  <c r="E30" i="2"/>
  <c r="A14" i="2"/>
  <c r="F14" i="1" l="1"/>
  <c r="F17" i="1"/>
  <c r="F8" i="2" l="1"/>
  <c r="F9" i="1"/>
  <c r="F11" i="1" s="1"/>
  <c r="F10" i="2" l="1"/>
  <c r="F16" i="2"/>
  <c r="F13" i="2"/>
  <c r="F15" i="1"/>
  <c r="F18" i="1"/>
  <c r="F21" i="1"/>
  <c r="F20" i="1" l="1"/>
  <c r="A15" i="2" l="1"/>
  <c r="A16" i="2" s="1"/>
  <c r="A17" i="2" s="1"/>
  <c r="A23" i="2" s="1"/>
  <c r="E19" i="2"/>
  <c r="F15" i="2"/>
  <c r="F14" i="2"/>
  <c r="F16" i="1"/>
  <c r="A15" i="1" l="1"/>
  <c r="F19" i="2"/>
  <c r="A24" i="2"/>
  <c r="A16" i="1" l="1"/>
  <c r="A17" i="1" s="1"/>
  <c r="A18" i="1" s="1"/>
  <c r="A25" i="2"/>
  <c r="A19" i="1" l="1"/>
  <c r="A20" i="1" s="1"/>
  <c r="A21" i="1" s="1"/>
  <c r="A27" i="1" s="1"/>
  <c r="E41" i="1"/>
  <c r="F27" i="1" l="1"/>
  <c r="F27" i="2" l="1"/>
  <c r="F32" i="1" l="1"/>
  <c r="E34" i="1"/>
  <c r="A28" i="1" l="1"/>
  <c r="E45" i="1" l="1"/>
  <c r="F45" i="1"/>
  <c r="E23" i="1" l="1"/>
  <c r="F29" i="2" l="1"/>
  <c r="F28" i="2"/>
  <c r="B2" i="2" l="1"/>
  <c r="F32" i="2"/>
  <c r="E33" i="2"/>
  <c r="E48" i="1"/>
  <c r="E51" i="1" s="1"/>
  <c r="E52" i="1" s="1"/>
  <c r="F47" i="1"/>
  <c r="F48" i="1" l="1"/>
  <c r="F33" i="2"/>
  <c r="F28" i="1"/>
  <c r="F29" i="1"/>
  <c r="F30" i="1"/>
  <c r="F31" i="1"/>
  <c r="F34" i="1" l="1"/>
  <c r="A26" i="2" l="1"/>
  <c r="A27" i="2" s="1"/>
  <c r="A28" i="2" s="1"/>
  <c r="A29" i="2" s="1"/>
  <c r="F39" i="1"/>
  <c r="F38" i="1"/>
  <c r="E36" i="2" l="1"/>
  <c r="F36" i="2" s="1"/>
  <c r="F23" i="2"/>
  <c r="F37" i="2" l="1"/>
  <c r="F37" i="1"/>
  <c r="F23" i="1" l="1"/>
  <c r="F51" i="1"/>
  <c r="F52" i="1" s="1"/>
  <c r="F41" i="1" l="1"/>
  <c r="F26" i="2" l="1"/>
  <c r="F24" i="2"/>
  <c r="F25" i="2" l="1"/>
  <c r="F30" i="2" l="1"/>
  <c r="F38" i="2" s="1"/>
  <c r="E37" i="2"/>
  <c r="A29" i="1" l="1"/>
  <c r="A30" i="1" s="1"/>
  <c r="A31" i="1" s="1"/>
  <c r="A32" i="1" l="1"/>
  <c r="A37" i="1" s="1"/>
  <c r="A38" i="1" s="1"/>
  <c r="A39" i="1" s="1"/>
  <c r="F53" i="1" l="1"/>
</calcChain>
</file>

<file path=xl/sharedStrings.xml><?xml version="1.0" encoding="utf-8"?>
<sst xmlns="http://schemas.openxmlformats.org/spreadsheetml/2006/main" count="168" uniqueCount="93">
  <si>
    <t xml:space="preserve">  </t>
  </si>
  <si>
    <t>MONEY MARKET INSTRUMENT</t>
  </si>
  <si>
    <t>Maturity Date</t>
  </si>
  <si>
    <t>Net Receivable/Payable</t>
  </si>
  <si>
    <t>Treasury Bill</t>
  </si>
  <si>
    <t>GVR Infra Projects Limited</t>
  </si>
  <si>
    <t>SOV</t>
  </si>
  <si>
    <t>Name of Instrument</t>
  </si>
  <si>
    <t>Grand Total</t>
  </si>
  <si>
    <t>Market value (Rs. In lakhs)</t>
  </si>
  <si>
    <t>Unlisted</t>
  </si>
  <si>
    <t>Cash &amp; Cash Equivalents</t>
  </si>
  <si>
    <t>Listed / awaiting listing on the stock exchanges</t>
  </si>
  <si>
    <t>BONDS &amp; NCDs</t>
  </si>
  <si>
    <t>% to Net Assets</t>
  </si>
  <si>
    <t>D. P. Jain &amp; Co Infrastructure Private Limited</t>
  </si>
  <si>
    <t>Sr. No.</t>
  </si>
  <si>
    <t>Unrated</t>
  </si>
  <si>
    <t>Rating / Industry</t>
  </si>
  <si>
    <t>Total</t>
  </si>
  <si>
    <t>GMR Warora Energy Limited</t>
  </si>
  <si>
    <t>ISIN</t>
  </si>
  <si>
    <t>INE427M07019</t>
  </si>
  <si>
    <t>INE111R07026</t>
  </si>
  <si>
    <t>BWR D</t>
  </si>
  <si>
    <t>INE975G08223</t>
  </si>
  <si>
    <t>IL&amp;FS Transportation Networks Limited</t>
  </si>
  <si>
    <t>INE563M07011</t>
  </si>
  <si>
    <t>Feedback Infra Private Limited</t>
  </si>
  <si>
    <t>SP Jammu Udhampur Highway Limited</t>
  </si>
  <si>
    <t>Darbhanga Motihari Transmission Company Limited</t>
  </si>
  <si>
    <t>INE923L07241</t>
  </si>
  <si>
    <t>INE659X07014</t>
  </si>
  <si>
    <t>INE209W07028</t>
  </si>
  <si>
    <t>Molagavalli Renewbale Private Limited</t>
  </si>
  <si>
    <t>Narmada Wind Energy Private Limited</t>
  </si>
  <si>
    <t>INE477K07018</t>
  </si>
  <si>
    <t>Green Infra Wind Energy Limited</t>
  </si>
  <si>
    <t>ICRA D</t>
  </si>
  <si>
    <t>Fixed Deposit</t>
  </si>
  <si>
    <t>INE732Q07AL0</t>
  </si>
  <si>
    <t>INE732Q07AM8</t>
  </si>
  <si>
    <t>Commercial Paper</t>
  </si>
  <si>
    <t xml:space="preserve">BWR A </t>
  </si>
  <si>
    <t>CARE A+(CE)</t>
  </si>
  <si>
    <t>CARE D</t>
  </si>
  <si>
    <t>STATE GOVERNMENT SECURITIES</t>
  </si>
  <si>
    <t>CRISIL AA</t>
  </si>
  <si>
    <t>CARE AAA</t>
  </si>
  <si>
    <t>ICRA AAA</t>
  </si>
  <si>
    <t>NIIF Infrastructure Finance Limted</t>
  </si>
  <si>
    <t>INE246R07418</t>
  </si>
  <si>
    <t>IN002020Z253</t>
  </si>
  <si>
    <t>364 DAY TBILL 23SEP2021</t>
  </si>
  <si>
    <t>INE124L07048</t>
  </si>
  <si>
    <t>INE124L07055</t>
  </si>
  <si>
    <t>INE124L07063</t>
  </si>
  <si>
    <t>ICRA AA+</t>
  </si>
  <si>
    <t>Aggregated Yield %</t>
  </si>
  <si>
    <t>IN002020Z394</t>
  </si>
  <si>
    <t>364 DAY TBILL 30DEC2021</t>
  </si>
  <si>
    <t>IN002020Y421</t>
  </si>
  <si>
    <t>182 DAYS T-BILL 22JUL2021</t>
  </si>
  <si>
    <t>IN002020Z485</t>
  </si>
  <si>
    <t>IN002020Z436</t>
  </si>
  <si>
    <t>364 DAY TBILL 03MAR2022</t>
  </si>
  <si>
    <t>364 DAY TBILL 27JAN2022</t>
  </si>
  <si>
    <t>IN002020Z451</t>
  </si>
  <si>
    <t>364 DAY TBILL 10FEB2022</t>
  </si>
  <si>
    <t>Sterling &amp; Wilson Solar Limited</t>
  </si>
  <si>
    <t>INE00M214172</t>
  </si>
  <si>
    <t>IN002020Z493</t>
  </si>
  <si>
    <t>182 DAYS TBILL 22JUL2021</t>
  </si>
  <si>
    <t>364 DAY T-BILL 11MAR2022</t>
  </si>
  <si>
    <t>INE754R14151</t>
  </si>
  <si>
    <t>CRISIL A1</t>
  </si>
  <si>
    <t>Hero Future Energies Private Limited</t>
  </si>
  <si>
    <t>364 DAY TBILL 16JUN2022</t>
  </si>
  <si>
    <t>IN002021Z111</t>
  </si>
  <si>
    <t>Portfolio as on July 15, 2021</t>
  </si>
  <si>
    <t>ACUITE A2</t>
  </si>
  <si>
    <r>
      <rPr>
        <b/>
        <sz val="9"/>
        <color theme="1"/>
        <rFont val="Calibri"/>
        <family val="2"/>
        <scheme val="minor"/>
      </rPr>
      <t xml:space="preserve">*** Note: IIFCL Mutual Fund (IDF) Series-I: </t>
    </r>
    <r>
      <rPr>
        <sz val="9"/>
        <color theme="1"/>
        <rFont val="Calibri"/>
        <family val="2"/>
        <scheme val="minor"/>
      </rPr>
      <t xml:space="preserve">1. GVR InfraProjects Limited has been declared as NPA in Nov 2017. Accordingly, 100% provision on book value as per SEBI guidelines has been done.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</si>
  <si>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*** Note: IIFCL Mutual Fund (IDF) Series-I: Deviation in valuation as per AMFI /35P/06/2019-20 circular dated 30th April, 2019 for the purpose of Fair value of portfolio:</t>
  </si>
  <si>
    <t>Name of the Security</t>
  </si>
  <si>
    <t>Rating</t>
  </si>
  <si>
    <t>Valuation as per AMFI Guidelines</t>
  </si>
  <si>
    <t>*Hair-cut for senior, secured D rated infrastructure asset is 50% as per AMFI guidelines.</t>
  </si>
  <si>
    <t>Value considered on 15th July, 2021</t>
  </si>
  <si>
    <t>IIFCL MF INFRASTRUCTURE DEBT FUND SR - I(BSE SCRIP CODE 537488)</t>
  </si>
  <si>
    <t>IIFCL MF INFRASTRUCTURE DEBT FUND SR - II (BSE SCRIP CODE 540456)</t>
  </si>
  <si>
    <t>Rs. 30 Crores *(At standard hair cut of 50%)</t>
  </si>
  <si>
    <r>
      <t>JUSTIFICATION  FOR DEVIATION: The above investment is NPA since November, 2017 and 100% provision on the book value is already created by IIFCL Mutual Fund (IDF) Series-I as per SEBI guidelines. Further, there is un-certainty in recovery timelines, costs and recovery amount. Considering the same, the investment is valued at</t>
    </r>
    <r>
      <rPr>
        <b/>
        <sz val="11"/>
        <rFont val="Calibri"/>
        <family val="2"/>
        <scheme val="minor"/>
      </rPr>
      <t xml:space="preserve"> 7.65 crore instead of 30 Crore *(Valuation as per AMFI Guidelines at standard hair cut of 50%)as on 15th July 2021 .</t>
    </r>
  </si>
  <si>
    <r>
      <t>Impact on NAV due to deviation in Valuation: Due to deviation in valuation, the impact on NAV is 5.22% on 15th July 2021 as the security is valued at</t>
    </r>
    <r>
      <rPr>
        <b/>
        <sz val="11"/>
        <rFont val="Calibri"/>
        <family val="2"/>
        <scheme val="minor"/>
      </rPr>
      <t xml:space="preserve"> 7.65</t>
    </r>
    <r>
      <rPr>
        <b/>
        <sz val="11"/>
        <color theme="1"/>
        <rFont val="Calibri"/>
        <family val="2"/>
        <scheme val="minor"/>
      </rPr>
      <t xml:space="preserve"> Cr. However, the NAV per unit  would have been higher by Rs. 74,500 (5.22%) if it had been valued at Rs. 30 Crores in line with AMFI guidelines.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</si>
</sst>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[$-409]dd\-mmm\-yy;@"/>
    <numFmt numFmtId="166" formatCode="_ * #,##0_)_£_ ;_ * \(#,##0\)_£_ ;_ * &quot;-&quot;??_)_£_ ;_ @_ "/>
    <numFmt numFmtId="167" formatCode="dd\-mmm\-yyyy"/>
    <numFmt numFmtId="168" formatCode="#,##0.000000000000_);\(#,##0.000000000000\)"/>
  </numFmts>
  <fonts count="18" x14ac:knownFonts="1">
    <font>
      <sz val="10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6">
    <xf numFmtId="0" fontId="0" fillId="0" borderId="0" xfId="0"/>
    <xf numFmtId="14" fontId="3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10" fontId="6" fillId="0" borderId="1" xfId="2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 wrapText="1"/>
    </xf>
    <xf numFmtId="10" fontId="1" fillId="2" borderId="1" xfId="2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/>
    </xf>
    <xf numFmtId="0" fontId="7" fillId="3" borderId="0" xfId="0" applyFont="1" applyFill="1"/>
    <xf numFmtId="0" fontId="8" fillId="2" borderId="0" xfId="0" applyFont="1" applyFill="1"/>
    <xf numFmtId="167" fontId="0" fillId="0" borderId="0" xfId="0" applyNumberFormat="1"/>
    <xf numFmtId="167" fontId="7" fillId="3" borderId="0" xfId="0" applyNumberFormat="1" applyFont="1" applyFill="1"/>
    <xf numFmtId="167" fontId="8" fillId="2" borderId="0" xfId="0" applyNumberFormat="1" applyFont="1" applyFill="1"/>
    <xf numFmtId="39" fontId="1" fillId="2" borderId="1" xfId="1" applyNumberFormat="1" applyFont="1" applyFill="1" applyBorder="1" applyAlignment="1">
      <alignment horizontal="center" vertical="top" wrapText="1"/>
    </xf>
    <xf numFmtId="39" fontId="0" fillId="0" borderId="0" xfId="0" applyNumberFormat="1"/>
    <xf numFmtId="39" fontId="7" fillId="3" borderId="0" xfId="0" applyNumberFormat="1" applyFont="1" applyFill="1"/>
    <xf numFmtId="10" fontId="0" fillId="0" borderId="0" xfId="0" applyNumberFormat="1"/>
    <xf numFmtId="10" fontId="7" fillId="3" borderId="0" xfId="0" applyNumberFormat="1" applyFont="1" applyFill="1"/>
    <xf numFmtId="10" fontId="8" fillId="2" borderId="0" xfId="0" applyNumberFormat="1" applyFont="1" applyFill="1"/>
    <xf numFmtId="0" fontId="9" fillId="0" borderId="0" xfId="0" applyFont="1"/>
    <xf numFmtId="0" fontId="9" fillId="0" borderId="0" xfId="0" applyFont="1" applyBorder="1" applyAlignment="1">
      <alignment horizontal="left" vertical="top"/>
    </xf>
    <xf numFmtId="4" fontId="8" fillId="2" borderId="0" xfId="0" applyNumberFormat="1" applyFont="1" applyFill="1"/>
    <xf numFmtId="0" fontId="0" fillId="0" borderId="0" xfId="0" applyFill="1"/>
    <xf numFmtId="4" fontId="0" fillId="0" borderId="0" xfId="0" applyNumberFormat="1" applyFill="1"/>
    <xf numFmtId="168" fontId="0" fillId="0" borderId="0" xfId="0" applyNumberFormat="1" applyFill="1"/>
    <xf numFmtId="4" fontId="0" fillId="0" borderId="0" xfId="0" applyNumberFormat="1"/>
    <xf numFmtId="39" fontId="0" fillId="0" borderId="0" xfId="0" applyNumberFormat="1" applyFill="1"/>
    <xf numFmtId="10" fontId="0" fillId="0" borderId="0" xfId="0" applyNumberFormat="1" applyFont="1" applyFill="1"/>
    <xf numFmtId="15" fontId="0" fillId="0" borderId="0" xfId="0" applyNumberFormat="1" applyFill="1"/>
    <xf numFmtId="0" fontId="0" fillId="0" borderId="0" xfId="0" applyFont="1"/>
    <xf numFmtId="10" fontId="0" fillId="0" borderId="0" xfId="0" applyNumberFormat="1" applyFont="1"/>
    <xf numFmtId="167" fontId="0" fillId="0" borderId="0" xfId="0" applyNumberFormat="1" applyFont="1"/>
    <xf numFmtId="0" fontId="0" fillId="0" borderId="0" xfId="0" applyFont="1" applyFill="1"/>
    <xf numFmtId="15" fontId="0" fillId="0" borderId="0" xfId="0" applyNumberFormat="1"/>
    <xf numFmtId="164" fontId="0" fillId="0" borderId="0" xfId="1" applyFont="1" applyFill="1"/>
    <xf numFmtId="15" fontId="0" fillId="0" borderId="0" xfId="1" applyNumberFormat="1" applyFont="1"/>
    <xf numFmtId="39" fontId="0" fillId="0" borderId="0" xfId="0" applyNumberFormat="1" applyFont="1"/>
    <xf numFmtId="4" fontId="7" fillId="3" borderId="0" xfId="0" applyNumberFormat="1" applyFont="1" applyFill="1"/>
    <xf numFmtId="10" fontId="7" fillId="3" borderId="0" xfId="2" applyNumberFormat="1" applyFont="1" applyFill="1"/>
    <xf numFmtId="0" fontId="11" fillId="0" borderId="0" xfId="0" applyFont="1" applyFill="1" applyBorder="1"/>
    <xf numFmtId="9" fontId="0" fillId="0" borderId="0" xfId="0" applyNumberFormat="1"/>
    <xf numFmtId="9" fontId="0" fillId="0" borderId="0" xfId="0" applyNumberFormat="1" applyFont="1"/>
    <xf numFmtId="167" fontId="0" fillId="0" borderId="0" xfId="0" applyNumberFormat="1" applyFill="1"/>
    <xf numFmtId="39" fontId="0" fillId="0" borderId="0" xfId="0" applyNumberFormat="1" applyFont="1" applyFill="1"/>
    <xf numFmtId="167" fontId="0" fillId="0" borderId="0" xfId="0" applyNumberFormat="1" applyFont="1" applyFill="1"/>
    <xf numFmtId="0" fontId="9" fillId="0" borderId="0" xfId="0" applyFont="1" applyFill="1"/>
    <xf numFmtId="0" fontId="7" fillId="0" borderId="0" xfId="0" applyFont="1" applyFill="1"/>
    <xf numFmtId="39" fontId="7" fillId="0" borderId="0" xfId="0" applyNumberFormat="1" applyFont="1" applyFill="1"/>
    <xf numFmtId="10" fontId="7" fillId="0" borderId="0" xfId="0" applyNumberFormat="1" applyFont="1" applyFill="1"/>
    <xf numFmtId="167" fontId="7" fillId="0" borderId="0" xfId="0" applyNumberFormat="1" applyFont="1" applyFill="1"/>
    <xf numFmtId="0" fontId="12" fillId="0" borderId="0" xfId="0" applyFont="1" applyFill="1"/>
    <xf numFmtId="39" fontId="12" fillId="0" borderId="0" xfId="0" applyNumberFormat="1" applyFont="1" applyFill="1"/>
    <xf numFmtId="167" fontId="1" fillId="2" borderId="0" xfId="1" applyNumberFormat="1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/>
    <xf numFmtId="167" fontId="1" fillId="2" borderId="11" xfId="1" applyNumberFormat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A52" zoomScale="90" zoomScaleNormal="90" workbookViewId="0">
      <selection activeCell="B62" sqref="B62:H64"/>
    </sheetView>
  </sheetViews>
  <sheetFormatPr defaultColWidth="9.140625" defaultRowHeight="12.75" x14ac:dyDescent="0.2"/>
  <cols>
    <col min="1" max="1" width="6.42578125" bestFit="1" customWidth="1"/>
    <col min="2" max="2" width="45" bestFit="1" customWidth="1"/>
    <col min="3" max="3" width="14" bestFit="1" customWidth="1"/>
    <col min="4" max="4" width="16.28515625" bestFit="1" customWidth="1"/>
    <col min="5" max="5" width="22.7109375" bestFit="1" customWidth="1"/>
    <col min="6" max="6" width="15.28515625" bestFit="1" customWidth="1"/>
    <col min="7" max="7" width="13" bestFit="1" customWidth="1"/>
    <col min="8" max="8" width="11.85546875" customWidth="1"/>
    <col min="9" max="9" width="15.7109375" style="37" bestFit="1" customWidth="1"/>
    <col min="10" max="10" width="17.42578125" bestFit="1" customWidth="1"/>
    <col min="11" max="11" width="8" bestFit="1" customWidth="1"/>
  </cols>
  <sheetData>
    <row r="1" spans="1:9" ht="18.75" x14ac:dyDescent="0.2">
      <c r="A1" s="84" t="s">
        <v>88</v>
      </c>
      <c r="B1" s="85"/>
      <c r="C1" s="85"/>
      <c r="D1" s="85"/>
      <c r="E1" s="85"/>
      <c r="F1" s="85"/>
      <c r="G1" s="85"/>
      <c r="H1" s="85"/>
    </row>
    <row r="2" spans="1:9" x14ac:dyDescent="0.2">
      <c r="A2" s="1" t="s">
        <v>0</v>
      </c>
      <c r="B2" s="2" t="s">
        <v>79</v>
      </c>
      <c r="C2" s="2"/>
      <c r="D2" s="3"/>
      <c r="E2" s="4"/>
      <c r="F2" s="5"/>
      <c r="G2" s="65"/>
      <c r="H2" s="65"/>
    </row>
    <row r="3" spans="1:9" ht="15.75" customHeight="1" x14ac:dyDescent="0.2">
      <c r="A3" s="6"/>
      <c r="B3" s="7"/>
      <c r="C3" s="7"/>
      <c r="D3" s="1"/>
      <c r="E3" s="4"/>
      <c r="F3" s="5"/>
      <c r="G3" s="65"/>
      <c r="H3" s="65"/>
    </row>
    <row r="4" spans="1:9" ht="25.5" x14ac:dyDescent="0.2">
      <c r="A4" s="8" t="s">
        <v>16</v>
      </c>
      <c r="B4" s="9" t="s">
        <v>7</v>
      </c>
      <c r="C4" s="9" t="s">
        <v>21</v>
      </c>
      <c r="D4" s="9" t="s">
        <v>18</v>
      </c>
      <c r="E4" s="17" t="s">
        <v>9</v>
      </c>
      <c r="F4" s="10" t="s">
        <v>14</v>
      </c>
      <c r="G4" s="64" t="s">
        <v>2</v>
      </c>
      <c r="H4" s="56" t="s">
        <v>58</v>
      </c>
    </row>
    <row r="5" spans="1:9" ht="12.75" customHeight="1" x14ac:dyDescent="0.2">
      <c r="E5" s="18"/>
      <c r="F5" s="20"/>
      <c r="G5" s="14"/>
      <c r="H5" s="14"/>
    </row>
    <row r="6" spans="1:9" ht="12.75" customHeight="1" x14ac:dyDescent="0.2">
      <c r="E6" s="18"/>
      <c r="F6" s="20"/>
      <c r="G6" s="14"/>
      <c r="H6" s="14"/>
    </row>
    <row r="7" spans="1:9" ht="12.75" customHeight="1" x14ac:dyDescent="0.2">
      <c r="B7" s="23" t="s">
        <v>1</v>
      </c>
      <c r="C7" s="23"/>
      <c r="E7" s="18"/>
      <c r="F7" s="20"/>
      <c r="G7" s="14"/>
      <c r="H7" s="14"/>
    </row>
    <row r="8" spans="1:9" ht="12.75" customHeight="1" x14ac:dyDescent="0.3">
      <c r="B8" s="43" t="s">
        <v>42</v>
      </c>
      <c r="C8" s="23"/>
      <c r="E8" s="18"/>
      <c r="F8" s="20"/>
      <c r="G8" s="14"/>
      <c r="H8" s="14"/>
      <c r="I8"/>
    </row>
    <row r="9" spans="1:9" ht="12.75" customHeight="1" x14ac:dyDescent="0.2">
      <c r="A9">
        <v>1</v>
      </c>
      <c r="B9" s="36" t="s">
        <v>69</v>
      </c>
      <c r="C9" s="33" t="s">
        <v>70</v>
      </c>
      <c r="D9" t="s">
        <v>80</v>
      </c>
      <c r="E9" s="30">
        <v>2866.8510000000001</v>
      </c>
      <c r="F9" s="31">
        <f>+E9/$E$53</f>
        <v>6.6947380646549842E-2</v>
      </c>
      <c r="G9" s="14">
        <v>44553</v>
      </c>
      <c r="H9" s="31">
        <v>0.10594999999999999</v>
      </c>
    </row>
    <row r="10" spans="1:9" ht="12.75" customHeight="1" x14ac:dyDescent="0.2">
      <c r="A10">
        <v>2</v>
      </c>
      <c r="B10" s="36" t="s">
        <v>76</v>
      </c>
      <c r="C10" s="33" t="s">
        <v>74</v>
      </c>
      <c r="D10" t="s">
        <v>75</v>
      </c>
      <c r="E10" s="30">
        <v>2828.3609999999999</v>
      </c>
      <c r="F10" s="31">
        <f>+E10/$E$53</f>
        <v>6.6048553089384954E-2</v>
      </c>
      <c r="G10" s="14">
        <v>44621</v>
      </c>
      <c r="H10" s="31">
        <v>9.715E-2</v>
      </c>
    </row>
    <row r="11" spans="1:9" ht="12.75" customHeight="1" x14ac:dyDescent="0.2">
      <c r="B11" s="12" t="s">
        <v>19</v>
      </c>
      <c r="C11" s="12"/>
      <c r="D11" s="12"/>
      <c r="E11" s="19">
        <f>SUM(E9:E10)</f>
        <v>5695.2119999999995</v>
      </c>
      <c r="F11" s="21">
        <f>SUM(F9:F10)</f>
        <v>0.1329959337359348</v>
      </c>
      <c r="G11" s="15"/>
      <c r="H11" s="15"/>
      <c r="I11"/>
    </row>
    <row r="12" spans="1:9" ht="12.75" customHeight="1" x14ac:dyDescent="0.2">
      <c r="B12" s="23"/>
      <c r="C12" s="23"/>
      <c r="E12" s="18"/>
      <c r="F12" s="20"/>
      <c r="G12" s="14"/>
      <c r="H12" s="14"/>
      <c r="I12"/>
    </row>
    <row r="13" spans="1:9" ht="12.75" customHeight="1" x14ac:dyDescent="0.2">
      <c r="B13" s="23" t="s">
        <v>4</v>
      </c>
      <c r="C13" s="23"/>
      <c r="E13" s="18"/>
      <c r="F13" s="20"/>
      <c r="G13" s="14"/>
      <c r="H13" s="14"/>
      <c r="I13"/>
    </row>
    <row r="14" spans="1:9" ht="12.75" customHeight="1" x14ac:dyDescent="0.2">
      <c r="A14">
        <v>3</v>
      </c>
      <c r="B14" s="36" t="s">
        <v>73</v>
      </c>
      <c r="C14" s="36" t="s">
        <v>71</v>
      </c>
      <c r="D14" s="31" t="s">
        <v>6</v>
      </c>
      <c r="E14" s="30">
        <v>12209.4125</v>
      </c>
      <c r="F14" s="31">
        <f t="shared" ref="F14:F18" si="0">+E14/$E$53</f>
        <v>0.28511708006737835</v>
      </c>
      <c r="G14" s="48">
        <v>44631</v>
      </c>
      <c r="H14" s="31">
        <v>3.6499999999999998E-2</v>
      </c>
    </row>
    <row r="15" spans="1:9" ht="12.75" customHeight="1" x14ac:dyDescent="0.2">
      <c r="A15">
        <f t="shared" ref="A15:A21" si="1">+A14+1</f>
        <v>4</v>
      </c>
      <c r="B15" s="36" t="s">
        <v>65</v>
      </c>
      <c r="C15" s="36" t="s">
        <v>63</v>
      </c>
      <c r="D15" s="31" t="s">
        <v>6</v>
      </c>
      <c r="E15" s="30">
        <v>953.7029953</v>
      </c>
      <c r="F15" s="31">
        <f t="shared" si="0"/>
        <v>2.2271097259712425E-2</v>
      </c>
      <c r="G15" s="48">
        <v>44623</v>
      </c>
      <c r="H15" s="31">
        <v>3.6526666666666652E-2</v>
      </c>
    </row>
    <row r="16" spans="1:9" ht="12.75" customHeight="1" x14ac:dyDescent="0.2">
      <c r="A16">
        <f t="shared" si="1"/>
        <v>5</v>
      </c>
      <c r="B16" s="36" t="s">
        <v>53</v>
      </c>
      <c r="C16" s="36" t="s">
        <v>52</v>
      </c>
      <c r="D16" s="31" t="s">
        <v>6</v>
      </c>
      <c r="E16" s="30">
        <v>944.00360000000001</v>
      </c>
      <c r="F16" s="31">
        <f t="shared" si="0"/>
        <v>2.204459469324125E-2</v>
      </c>
      <c r="G16" s="48">
        <v>44462</v>
      </c>
      <c r="H16" s="31">
        <v>3.3599999999999998E-2</v>
      </c>
    </row>
    <row r="17" spans="1:14" ht="12.75" customHeight="1" x14ac:dyDescent="0.2">
      <c r="A17">
        <f t="shared" si="1"/>
        <v>6</v>
      </c>
      <c r="B17" s="36" t="s">
        <v>68</v>
      </c>
      <c r="C17" s="36" t="s">
        <v>67</v>
      </c>
      <c r="D17" s="31" t="s">
        <v>6</v>
      </c>
      <c r="E17" s="30">
        <v>450.01963700000005</v>
      </c>
      <c r="F17" s="31">
        <f t="shared" si="0"/>
        <v>1.0508964692152185E-2</v>
      </c>
      <c r="G17" s="48">
        <v>44602</v>
      </c>
      <c r="H17" s="31">
        <v>3.61E-2</v>
      </c>
    </row>
    <row r="18" spans="1:14" ht="12.75" customHeight="1" x14ac:dyDescent="0.2">
      <c r="A18">
        <f t="shared" si="1"/>
        <v>7</v>
      </c>
      <c r="B18" s="36" t="s">
        <v>66</v>
      </c>
      <c r="C18" s="36" t="s">
        <v>64</v>
      </c>
      <c r="D18" s="31" t="s">
        <v>6</v>
      </c>
      <c r="E18" s="30">
        <v>70.945025700000002</v>
      </c>
      <c r="F18" s="31">
        <f t="shared" si="0"/>
        <v>1.656724971237487E-3</v>
      </c>
      <c r="G18" s="48">
        <v>44588</v>
      </c>
      <c r="H18" s="31">
        <v>3.5750000000000004E-2</v>
      </c>
    </row>
    <row r="19" spans="1:14" ht="12.75" customHeight="1" x14ac:dyDescent="0.2">
      <c r="A19">
        <f t="shared" si="1"/>
        <v>8</v>
      </c>
      <c r="B19" s="36" t="s">
        <v>77</v>
      </c>
      <c r="C19" s="36" t="s">
        <v>78</v>
      </c>
      <c r="D19" s="31" t="s">
        <v>6</v>
      </c>
      <c r="E19" s="30">
        <v>65.555025299999997</v>
      </c>
      <c r="F19" s="31">
        <f>+E19/$E$53</f>
        <v>1.5308564107633445E-3</v>
      </c>
      <c r="G19" s="48">
        <v>44728</v>
      </c>
      <c r="H19" s="31">
        <v>3.7678000000000003E-2</v>
      </c>
    </row>
    <row r="20" spans="1:14" ht="12.75" customHeight="1" x14ac:dyDescent="0.2">
      <c r="A20">
        <f t="shared" si="1"/>
        <v>9</v>
      </c>
      <c r="B20" s="36" t="s">
        <v>72</v>
      </c>
      <c r="C20" s="36" t="s">
        <v>61</v>
      </c>
      <c r="D20" s="31" t="s">
        <v>6</v>
      </c>
      <c r="E20" s="30">
        <v>65.265129800000011</v>
      </c>
      <c r="F20" s="31">
        <f>+E20/$E$53</f>
        <v>1.5240867026807753E-3</v>
      </c>
      <c r="G20" s="48">
        <v>44399</v>
      </c>
      <c r="H20" s="31">
        <v>3.2500000000000001E-2</v>
      </c>
    </row>
    <row r="21" spans="1:14" ht="12.75" customHeight="1" x14ac:dyDescent="0.2">
      <c r="A21">
        <f t="shared" si="1"/>
        <v>10</v>
      </c>
      <c r="B21" s="36" t="s">
        <v>60</v>
      </c>
      <c r="C21" s="36" t="s">
        <v>59</v>
      </c>
      <c r="D21" s="31" t="s">
        <v>6</v>
      </c>
      <c r="E21" s="30">
        <v>31.535959999999999</v>
      </c>
      <c r="F21" s="31">
        <f>+E21/$E$53</f>
        <v>7.364351751013114E-4</v>
      </c>
      <c r="G21" s="48">
        <v>44560</v>
      </c>
      <c r="H21" s="31">
        <v>3.5400000000000001E-2</v>
      </c>
    </row>
    <row r="22" spans="1:14" ht="12.75" customHeight="1" x14ac:dyDescent="0.2">
      <c r="B22" s="26"/>
      <c r="C22" s="26"/>
      <c r="D22" s="36"/>
      <c r="E22" s="47"/>
      <c r="F22" s="31"/>
      <c r="G22" s="48"/>
      <c r="H22" s="48"/>
      <c r="I22"/>
    </row>
    <row r="23" spans="1:14" ht="12.75" customHeight="1" x14ac:dyDescent="0.2">
      <c r="B23" s="12" t="s">
        <v>19</v>
      </c>
      <c r="C23" s="12"/>
      <c r="D23" s="12"/>
      <c r="E23" s="19">
        <f>SUM(E14:E22)</f>
        <v>14790.4398731</v>
      </c>
      <c r="F23" s="21">
        <f>SUM(F14:F22)</f>
        <v>0.34538983997226713</v>
      </c>
      <c r="G23" s="15"/>
      <c r="H23" s="15"/>
      <c r="I23"/>
      <c r="J23" s="11"/>
      <c r="K23" s="24"/>
    </row>
    <row r="24" spans="1:14" ht="12.75" customHeight="1" x14ac:dyDescent="0.2">
      <c r="E24" s="18"/>
      <c r="F24" s="20"/>
      <c r="G24" s="14"/>
      <c r="H24" s="14"/>
      <c r="I24"/>
      <c r="J24" s="20"/>
      <c r="K24" s="31"/>
      <c r="N24" s="44"/>
    </row>
    <row r="25" spans="1:14" ht="12.75" customHeight="1" x14ac:dyDescent="0.2">
      <c r="B25" s="23" t="s">
        <v>13</v>
      </c>
      <c r="C25" s="23"/>
      <c r="E25" s="18"/>
      <c r="F25" s="20"/>
      <c r="G25" s="14"/>
      <c r="H25" s="14"/>
      <c r="I25"/>
      <c r="J25" s="33"/>
      <c r="K25" s="31"/>
      <c r="M25" s="33"/>
      <c r="N25" s="45"/>
    </row>
    <row r="26" spans="1:14" ht="12.75" customHeight="1" x14ac:dyDescent="0.2">
      <c r="B26" s="23" t="s">
        <v>12</v>
      </c>
      <c r="C26" s="23"/>
      <c r="E26" s="18"/>
      <c r="F26" s="20"/>
      <c r="G26" s="14"/>
      <c r="H26" s="14"/>
      <c r="I26"/>
      <c r="J26" s="33"/>
      <c r="K26" s="31"/>
      <c r="M26" s="33"/>
      <c r="N26" s="45"/>
    </row>
    <row r="27" spans="1:14" s="33" customFormat="1" ht="12.75" customHeight="1" x14ac:dyDescent="0.2">
      <c r="A27">
        <f>+A21+1</f>
        <v>11</v>
      </c>
      <c r="B27" s="36" t="s">
        <v>50</v>
      </c>
      <c r="C27" s="36" t="s">
        <v>51</v>
      </c>
      <c r="D27" s="36" t="s">
        <v>49</v>
      </c>
      <c r="E27" s="30">
        <v>11931.146500000001</v>
      </c>
      <c r="F27" s="31">
        <f t="shared" ref="F27:F32" si="2">+E27/$E$53</f>
        <v>0.27861894681141464</v>
      </c>
      <c r="G27" s="48">
        <v>45306</v>
      </c>
      <c r="H27" s="31">
        <v>6.4649999999999999E-2</v>
      </c>
      <c r="I27" s="37"/>
      <c r="K27" s="31"/>
      <c r="N27" s="45"/>
    </row>
    <row r="28" spans="1:14" s="33" customFormat="1" ht="12.75" customHeight="1" x14ac:dyDescent="0.2">
      <c r="A28">
        <f>+A27+1</f>
        <v>12</v>
      </c>
      <c r="B28" s="36" t="s">
        <v>37</v>
      </c>
      <c r="C28" s="36" t="s">
        <v>36</v>
      </c>
      <c r="D28" s="36" t="s">
        <v>47</v>
      </c>
      <c r="E28" s="30">
        <v>3911.36</v>
      </c>
      <c r="F28" s="31">
        <f t="shared" si="2"/>
        <v>9.1339001142957607E-2</v>
      </c>
      <c r="G28" s="48">
        <v>45142</v>
      </c>
      <c r="H28" s="31">
        <v>8.09E-2</v>
      </c>
      <c r="I28" s="37"/>
      <c r="K28" s="31"/>
      <c r="M28"/>
      <c r="N28" s="44"/>
    </row>
    <row r="29" spans="1:14" s="33" customFormat="1" ht="12.75" customHeight="1" x14ac:dyDescent="0.2">
      <c r="A29" s="33">
        <f t="shared" ref="A29:A32" si="3">A28+1</f>
        <v>13</v>
      </c>
      <c r="B29" s="36" t="s">
        <v>20</v>
      </c>
      <c r="C29" s="36" t="s">
        <v>54</v>
      </c>
      <c r="D29" s="36" t="s">
        <v>38</v>
      </c>
      <c r="E29" s="30">
        <v>870.16</v>
      </c>
      <c r="F29" s="31">
        <f t="shared" si="2"/>
        <v>2.032018153137425E-2</v>
      </c>
      <c r="G29" s="48">
        <v>44829</v>
      </c>
      <c r="H29" s="31">
        <v>0</v>
      </c>
      <c r="I29" s="37"/>
      <c r="K29" s="31"/>
      <c r="M29"/>
      <c r="N29" s="44"/>
    </row>
    <row r="30" spans="1:14" s="33" customFormat="1" ht="12.75" customHeight="1" x14ac:dyDescent="0.2">
      <c r="A30" s="33">
        <f t="shared" si="3"/>
        <v>14</v>
      </c>
      <c r="B30" s="36" t="s">
        <v>20</v>
      </c>
      <c r="C30" s="36" t="s">
        <v>55</v>
      </c>
      <c r="D30" s="36" t="s">
        <v>38</v>
      </c>
      <c r="E30" s="30">
        <v>870.16</v>
      </c>
      <c r="F30" s="31">
        <f t="shared" si="2"/>
        <v>2.032018153137425E-2</v>
      </c>
      <c r="G30" s="48">
        <v>45194</v>
      </c>
      <c r="H30" s="31">
        <v>0</v>
      </c>
      <c r="I30" s="37"/>
      <c r="J30" s="20"/>
      <c r="K30" s="31"/>
      <c r="M30"/>
      <c r="N30" s="44"/>
    </row>
    <row r="31" spans="1:14" s="33" customFormat="1" ht="12.75" customHeight="1" x14ac:dyDescent="0.2">
      <c r="A31" s="33">
        <f t="shared" si="3"/>
        <v>15</v>
      </c>
      <c r="B31" s="36" t="s">
        <v>20</v>
      </c>
      <c r="C31" s="36" t="s">
        <v>56</v>
      </c>
      <c r="D31" s="36" t="s">
        <v>38</v>
      </c>
      <c r="E31" s="30">
        <v>870.16</v>
      </c>
      <c r="F31" s="31">
        <f t="shared" si="2"/>
        <v>2.032018153137425E-2</v>
      </c>
      <c r="G31" s="48">
        <v>45255</v>
      </c>
      <c r="H31" s="31">
        <v>0</v>
      </c>
      <c r="I31" s="37"/>
      <c r="K31" s="31"/>
      <c r="N31" s="45"/>
    </row>
    <row r="32" spans="1:14" s="33" customFormat="1" ht="12.75" customHeight="1" x14ac:dyDescent="0.2">
      <c r="A32" s="33">
        <f t="shared" si="3"/>
        <v>16</v>
      </c>
      <c r="B32" s="36" t="s">
        <v>5</v>
      </c>
      <c r="C32" s="36" t="s">
        <v>22</v>
      </c>
      <c r="D32" s="36" t="s">
        <v>24</v>
      </c>
      <c r="E32" s="30">
        <v>765</v>
      </c>
      <c r="F32" s="31">
        <f t="shared" si="2"/>
        <v>1.7864460411305166E-2</v>
      </c>
      <c r="G32" s="48">
        <v>44786</v>
      </c>
      <c r="H32" s="31">
        <v>0</v>
      </c>
      <c r="I32" s="37"/>
      <c r="J32" s="20"/>
      <c r="K32" s="31"/>
      <c r="N32" s="45"/>
    </row>
    <row r="33" spans="1:14" s="33" customFormat="1" ht="12.75" customHeight="1" x14ac:dyDescent="0.2">
      <c r="A33"/>
      <c r="I33"/>
      <c r="K33" s="31"/>
      <c r="N33" s="45"/>
    </row>
    <row r="34" spans="1:14" s="33" customFormat="1" ht="12.75" customHeight="1" x14ac:dyDescent="0.2">
      <c r="A34"/>
      <c r="B34" s="12" t="s">
        <v>19</v>
      </c>
      <c r="C34" s="12"/>
      <c r="D34" s="12"/>
      <c r="E34" s="19">
        <f>SUM(E27:E32)</f>
        <v>19217.986500000003</v>
      </c>
      <c r="F34" s="21">
        <f>SUM(F27:F32)</f>
        <v>0.44878295295980025</v>
      </c>
      <c r="G34" s="15"/>
      <c r="H34" s="15"/>
      <c r="I34"/>
      <c r="K34" s="31"/>
      <c r="N34" s="45"/>
    </row>
    <row r="35" spans="1:14" ht="12.75" customHeight="1" x14ac:dyDescent="0.2">
      <c r="E35" s="18"/>
      <c r="F35" s="20"/>
      <c r="G35" s="14"/>
      <c r="H35" s="14"/>
      <c r="I35"/>
      <c r="J35" s="36"/>
      <c r="K35" s="31"/>
      <c r="N35" s="44"/>
    </row>
    <row r="36" spans="1:14" ht="12.75" customHeight="1" x14ac:dyDescent="0.2">
      <c r="A36" s="33"/>
      <c r="B36" s="23" t="s">
        <v>10</v>
      </c>
      <c r="C36" s="23"/>
      <c r="E36" s="18"/>
      <c r="F36" s="20"/>
      <c r="G36" s="14"/>
      <c r="H36" s="14"/>
      <c r="I36"/>
      <c r="J36" s="33"/>
      <c r="K36" s="31"/>
      <c r="M36" s="33"/>
      <c r="N36" s="45"/>
    </row>
    <row r="37" spans="1:14" ht="12.75" customHeight="1" x14ac:dyDescent="0.2">
      <c r="A37" s="33">
        <f>A32+1</f>
        <v>17</v>
      </c>
      <c r="B37" s="36" t="s">
        <v>15</v>
      </c>
      <c r="C37" s="36" t="s">
        <v>23</v>
      </c>
      <c r="D37" s="36" t="s">
        <v>43</v>
      </c>
      <c r="E37" s="30">
        <v>2011.94</v>
      </c>
      <c r="F37" s="31">
        <f>+E37/$E$53</f>
        <v>4.6983297359374267E-2</v>
      </c>
      <c r="G37" s="48">
        <v>44786</v>
      </c>
      <c r="H37" s="31">
        <v>0.12714999999999999</v>
      </c>
      <c r="J37" s="33"/>
      <c r="K37" s="31"/>
      <c r="M37" s="33"/>
      <c r="N37" s="45"/>
    </row>
    <row r="38" spans="1:14" s="33" customFormat="1" ht="12.75" customHeight="1" x14ac:dyDescent="0.2">
      <c r="A38" s="33">
        <f>A37+1</f>
        <v>18</v>
      </c>
      <c r="B38" s="36" t="s">
        <v>34</v>
      </c>
      <c r="C38" s="36" t="s">
        <v>32</v>
      </c>
      <c r="D38" s="36" t="s">
        <v>44</v>
      </c>
      <c r="E38" s="30">
        <v>890.21699999999998</v>
      </c>
      <c r="F38" s="31">
        <f>+E38/$E$53</f>
        <v>2.0788557325452092E-2</v>
      </c>
      <c r="G38" s="48">
        <v>45016</v>
      </c>
      <c r="H38" s="31">
        <v>0.11030000000000001</v>
      </c>
      <c r="I38" s="37"/>
      <c r="K38" s="31"/>
      <c r="M38"/>
      <c r="N38" s="44"/>
    </row>
    <row r="39" spans="1:14" s="33" customFormat="1" ht="12.75" customHeight="1" x14ac:dyDescent="0.2">
      <c r="A39" s="33">
        <f>A38+1</f>
        <v>19</v>
      </c>
      <c r="B39" s="36" t="s">
        <v>35</v>
      </c>
      <c r="C39" s="36" t="s">
        <v>33</v>
      </c>
      <c r="D39" s="36" t="s">
        <v>44</v>
      </c>
      <c r="E39" s="30">
        <v>876.09199999999998</v>
      </c>
      <c r="F39" s="31">
        <f>+E39/$E$53</f>
        <v>2.0458706994328321E-2</v>
      </c>
      <c r="G39" s="48">
        <v>45016</v>
      </c>
      <c r="H39" s="31">
        <v>0.10575000000000001</v>
      </c>
      <c r="I39" s="37"/>
      <c r="K39" s="31"/>
    </row>
    <row r="40" spans="1:14" s="33" customFormat="1" ht="12.75" customHeight="1" x14ac:dyDescent="0.2">
      <c r="B40" s="36"/>
      <c r="C40" s="36"/>
      <c r="D40" s="36"/>
      <c r="E40" s="30"/>
      <c r="F40" s="31"/>
      <c r="G40" s="48"/>
      <c r="H40" s="48"/>
      <c r="I40"/>
      <c r="J40" s="20"/>
      <c r="K40" s="31"/>
    </row>
    <row r="41" spans="1:14" s="33" customFormat="1" ht="12.75" customHeight="1" x14ac:dyDescent="0.2">
      <c r="A41"/>
      <c r="B41" s="12" t="s">
        <v>19</v>
      </c>
      <c r="C41" s="12"/>
      <c r="D41" s="12"/>
      <c r="E41" s="19">
        <f>SUM(E37:E40)</f>
        <v>3778.2490000000003</v>
      </c>
      <c r="F41" s="21">
        <f>SUM(F37:F40)</f>
        <v>8.8230561679154676E-2</v>
      </c>
      <c r="G41" s="15"/>
      <c r="H41" s="15"/>
      <c r="I41"/>
      <c r="K41" s="31"/>
    </row>
    <row r="42" spans="1:14" ht="12.75" customHeight="1" x14ac:dyDescent="0.2">
      <c r="E42" s="18"/>
      <c r="F42" s="20"/>
      <c r="G42" s="14"/>
      <c r="H42" s="14"/>
      <c r="I42" s="39"/>
      <c r="J42" s="33"/>
      <c r="K42" s="31"/>
    </row>
    <row r="43" spans="1:14" ht="12.75" customHeight="1" x14ac:dyDescent="0.2">
      <c r="B43" s="23" t="s">
        <v>46</v>
      </c>
      <c r="E43" s="18"/>
      <c r="F43" s="20"/>
      <c r="G43" s="14"/>
      <c r="H43" s="14"/>
      <c r="I43" s="39"/>
      <c r="J43" s="33"/>
      <c r="K43" s="31"/>
    </row>
    <row r="44" spans="1:14" ht="12.75" customHeight="1" x14ac:dyDescent="0.2">
      <c r="B44" s="36"/>
      <c r="C44" s="26"/>
      <c r="D44" s="26"/>
      <c r="E44" s="30"/>
      <c r="F44" s="31"/>
      <c r="G44" s="46"/>
      <c r="H44" s="46"/>
      <c r="I44" s="39"/>
      <c r="J44" s="33"/>
      <c r="K44" s="33"/>
    </row>
    <row r="45" spans="1:14" s="33" customFormat="1" ht="12.75" customHeight="1" x14ac:dyDescent="0.2">
      <c r="A45"/>
      <c r="B45" s="12" t="s">
        <v>19</v>
      </c>
      <c r="C45" s="12"/>
      <c r="D45" s="12"/>
      <c r="E45" s="19">
        <f>SUM(E43:E44)</f>
        <v>0</v>
      </c>
      <c r="F45" s="21">
        <f>SUM(F43:F44)</f>
        <v>0</v>
      </c>
      <c r="G45" s="15"/>
      <c r="H45" s="15"/>
      <c r="I45" s="29"/>
    </row>
    <row r="46" spans="1:14" ht="12.75" customHeight="1" x14ac:dyDescent="0.2">
      <c r="E46" s="18"/>
      <c r="F46" s="20"/>
      <c r="G46" s="14"/>
      <c r="H46" s="14"/>
      <c r="I46" s="39"/>
    </row>
    <row r="47" spans="1:14" ht="12.75" customHeight="1" x14ac:dyDescent="0.2">
      <c r="B47" s="49" t="s">
        <v>39</v>
      </c>
      <c r="C47" s="49"/>
      <c r="D47" s="26" t="s">
        <v>17</v>
      </c>
      <c r="E47" s="30">
        <v>191.90949999999998</v>
      </c>
      <c r="F47" s="31">
        <f>+E47/$E$53</f>
        <v>4.4815159023573444E-3</v>
      </c>
      <c r="G47" s="46"/>
      <c r="H47" s="46"/>
      <c r="I47" s="39"/>
    </row>
    <row r="48" spans="1:14" ht="12.75" customHeight="1" x14ac:dyDescent="0.2">
      <c r="B48" s="12" t="s">
        <v>19</v>
      </c>
      <c r="C48" s="12"/>
      <c r="D48" s="12"/>
      <c r="E48" s="19">
        <f>+E47</f>
        <v>191.90949999999998</v>
      </c>
      <c r="F48" s="21">
        <f>+F47</f>
        <v>4.4815159023573444E-3</v>
      </c>
      <c r="G48" s="15"/>
      <c r="H48" s="15"/>
      <c r="I48" s="29"/>
    </row>
    <row r="49" spans="2:10" ht="12.75" customHeight="1" x14ac:dyDescent="0.2">
      <c r="E49" s="18"/>
      <c r="F49" s="20"/>
      <c r="G49" s="14"/>
      <c r="H49" s="14"/>
      <c r="I49" s="39"/>
    </row>
    <row r="50" spans="2:10" ht="12.75" customHeight="1" x14ac:dyDescent="0.2">
      <c r="B50" s="23" t="s">
        <v>11</v>
      </c>
      <c r="C50" s="23"/>
      <c r="E50" s="18"/>
      <c r="F50" s="20"/>
      <c r="G50" s="14"/>
      <c r="H50" s="14"/>
      <c r="I50" s="39"/>
    </row>
    <row r="51" spans="2:10" ht="12.75" customHeight="1" x14ac:dyDescent="0.2">
      <c r="B51" s="23" t="s">
        <v>3</v>
      </c>
      <c r="C51" s="23"/>
      <c r="E51" s="18">
        <f>E53-E23-E34-E41-E48-E45-E11</f>
        <v>-851.3447873999994</v>
      </c>
      <c r="F51" s="20">
        <f>+E51/$E$53</f>
        <v>-1.988080424951412E-2</v>
      </c>
      <c r="G51" s="14"/>
      <c r="H51" s="14"/>
      <c r="I51" s="39"/>
    </row>
    <row r="52" spans="2:10" ht="12.75" customHeight="1" x14ac:dyDescent="0.2">
      <c r="B52" s="12" t="s">
        <v>19</v>
      </c>
      <c r="C52" s="12"/>
      <c r="D52" s="12"/>
      <c r="E52" s="19">
        <f>SUM(E51:E51)</f>
        <v>-851.3447873999994</v>
      </c>
      <c r="F52" s="21">
        <f>SUM(F51)</f>
        <v>-1.988080424951412E-2</v>
      </c>
      <c r="G52" s="15"/>
      <c r="H52" s="15"/>
      <c r="I52" s="39"/>
    </row>
    <row r="53" spans="2:10" ht="12.75" customHeight="1" x14ac:dyDescent="0.2">
      <c r="B53" s="13" t="s">
        <v>8</v>
      </c>
      <c r="C53" s="13"/>
      <c r="D53" s="13"/>
      <c r="E53" s="25">
        <v>42822.452085700002</v>
      </c>
      <c r="F53" s="22">
        <f>+F52+F41+F34+F23+F48+F45+F11</f>
        <v>1</v>
      </c>
      <c r="G53" s="16"/>
      <c r="H53" s="16"/>
      <c r="I53" s="39"/>
    </row>
    <row r="54" spans="2:10" ht="12.75" customHeight="1" thickBot="1" x14ac:dyDescent="0.25">
      <c r="I54" s="39"/>
    </row>
    <row r="55" spans="2:10" ht="30.75" customHeight="1" x14ac:dyDescent="0.2">
      <c r="B55" s="77" t="s">
        <v>81</v>
      </c>
      <c r="C55" s="78"/>
      <c r="D55" s="78"/>
      <c r="E55" s="78"/>
      <c r="F55" s="78"/>
      <c r="G55" s="78"/>
      <c r="H55" s="79"/>
    </row>
    <row r="56" spans="2:10" ht="27.75" customHeight="1" x14ac:dyDescent="0.2">
      <c r="B56" s="80" t="s">
        <v>82</v>
      </c>
      <c r="C56" s="81"/>
      <c r="D56" s="81"/>
      <c r="E56" s="81"/>
      <c r="F56" s="81"/>
      <c r="G56" s="81"/>
      <c r="H56" s="82"/>
    </row>
    <row r="57" spans="2:10" ht="23.25" customHeight="1" x14ac:dyDescent="0.2">
      <c r="B57" s="57" t="s">
        <v>83</v>
      </c>
      <c r="C57" s="83" t="s">
        <v>21</v>
      </c>
      <c r="D57" s="83"/>
      <c r="E57" s="58" t="s">
        <v>84</v>
      </c>
      <c r="F57" s="59" t="s">
        <v>85</v>
      </c>
      <c r="G57" s="70" t="s">
        <v>87</v>
      </c>
      <c r="H57" s="71"/>
    </row>
    <row r="58" spans="2:10" ht="60.75" customHeight="1" x14ac:dyDescent="0.2">
      <c r="B58" s="60" t="s">
        <v>5</v>
      </c>
      <c r="C58" s="67" t="s">
        <v>22</v>
      </c>
      <c r="D58" s="67"/>
      <c r="E58" s="61" t="s">
        <v>24</v>
      </c>
      <c r="F58" s="62" t="s">
        <v>90</v>
      </c>
      <c r="G58" s="67">
        <v>7.65</v>
      </c>
      <c r="H58" s="68"/>
      <c r="J58" s="29"/>
    </row>
    <row r="59" spans="2:10" x14ac:dyDescent="0.2">
      <c r="B59" s="69" t="s">
        <v>91</v>
      </c>
      <c r="C59" s="70"/>
      <c r="D59" s="70"/>
      <c r="E59" s="70"/>
      <c r="F59" s="70"/>
      <c r="G59" s="70"/>
      <c r="H59" s="71"/>
    </row>
    <row r="60" spans="2:10" x14ac:dyDescent="0.2">
      <c r="B60" s="69"/>
      <c r="C60" s="70"/>
      <c r="D60" s="70"/>
      <c r="E60" s="70"/>
      <c r="F60" s="70"/>
      <c r="G60" s="70"/>
      <c r="H60" s="71"/>
    </row>
    <row r="61" spans="2:10" ht="18.75" customHeight="1" x14ac:dyDescent="0.2">
      <c r="B61" s="69"/>
      <c r="C61" s="70"/>
      <c r="D61" s="70"/>
      <c r="E61" s="70"/>
      <c r="F61" s="70"/>
      <c r="G61" s="70"/>
      <c r="H61" s="71"/>
    </row>
    <row r="62" spans="2:10" ht="18.75" customHeight="1" x14ac:dyDescent="0.2">
      <c r="B62" s="72" t="s">
        <v>92</v>
      </c>
      <c r="C62" s="73"/>
      <c r="D62" s="73"/>
      <c r="E62" s="73"/>
      <c r="F62" s="73"/>
      <c r="G62" s="73"/>
      <c r="H62" s="74"/>
    </row>
    <row r="63" spans="2:10" ht="12.75" customHeight="1" x14ac:dyDescent="0.2">
      <c r="B63" s="72"/>
      <c r="C63" s="73"/>
      <c r="D63" s="73"/>
      <c r="E63" s="73"/>
      <c r="F63" s="73"/>
      <c r="G63" s="73"/>
      <c r="H63" s="74"/>
    </row>
    <row r="64" spans="2:10" ht="7.5" customHeight="1" x14ac:dyDescent="0.2">
      <c r="B64" s="72"/>
      <c r="C64" s="73"/>
      <c r="D64" s="73"/>
      <c r="E64" s="73"/>
      <c r="F64" s="73"/>
      <c r="G64" s="73"/>
      <c r="H64" s="74"/>
    </row>
    <row r="65" spans="2:8" ht="12.75" customHeight="1" thickBot="1" x14ac:dyDescent="0.3">
      <c r="B65" s="75" t="s">
        <v>86</v>
      </c>
      <c r="C65" s="76"/>
      <c r="D65" s="76"/>
      <c r="E65" s="76"/>
      <c r="F65" s="76"/>
      <c r="G65" s="76"/>
      <c r="H65" s="63"/>
    </row>
    <row r="66" spans="2:8" ht="12.75" customHeight="1" x14ac:dyDescent="0.2"/>
    <row r="67" spans="2:8" ht="12.75" customHeight="1" x14ac:dyDescent="0.2"/>
    <row r="68" spans="2:8" ht="12.75" customHeight="1" x14ac:dyDescent="0.2"/>
    <row r="69" spans="2:8" ht="12.75" customHeight="1" x14ac:dyDescent="0.2"/>
    <row r="70" spans="2:8" ht="12.75" customHeight="1" x14ac:dyDescent="0.2"/>
    <row r="71" spans="2:8" ht="12.75" customHeight="1" x14ac:dyDescent="0.2"/>
    <row r="72" spans="2:8" ht="12.75" customHeight="1" x14ac:dyDescent="0.2"/>
    <row r="73" spans="2:8" ht="12.75" customHeight="1" x14ac:dyDescent="0.2"/>
    <row r="74" spans="2:8" ht="12.75" customHeight="1" x14ac:dyDescent="0.2"/>
    <row r="75" spans="2:8" ht="12.75" customHeight="1" x14ac:dyDescent="0.2"/>
    <row r="76" spans="2:8" ht="12.75" customHeight="1" x14ac:dyDescent="0.2"/>
    <row r="77" spans="2:8" ht="12.75" customHeight="1" x14ac:dyDescent="0.2"/>
    <row r="78" spans="2:8" ht="12.75" customHeight="1" x14ac:dyDescent="0.2"/>
    <row r="79" spans="2:8" ht="12.75" customHeight="1" x14ac:dyDescent="0.2"/>
    <row r="80" spans="2:8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</sheetData>
  <sortState ref="B19:H21">
    <sortCondition descending="1" ref="E19:E21"/>
  </sortState>
  <mergeCells count="10">
    <mergeCell ref="B55:H55"/>
    <mergeCell ref="B56:H56"/>
    <mergeCell ref="C57:D57"/>
    <mergeCell ref="G57:H57"/>
    <mergeCell ref="A1:H1"/>
    <mergeCell ref="C58:D58"/>
    <mergeCell ref="G58:H58"/>
    <mergeCell ref="B59:H61"/>
    <mergeCell ref="B62:H64"/>
    <mergeCell ref="B65:G65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opLeftCell="A19" zoomScale="85" zoomScaleNormal="85" workbookViewId="0">
      <selection activeCell="K21" sqref="K21"/>
    </sheetView>
  </sheetViews>
  <sheetFormatPr defaultColWidth="9.140625" defaultRowHeight="12.75" x14ac:dyDescent="0.2"/>
  <cols>
    <col min="1" max="1" width="6.42578125" bestFit="1" customWidth="1"/>
    <col min="2" max="2" width="45" bestFit="1" customWidth="1"/>
    <col min="3" max="3" width="14" bestFit="1" customWidth="1"/>
    <col min="4" max="4" width="15.140625" bestFit="1" customWidth="1"/>
    <col min="5" max="5" width="24.140625" bestFit="1" customWidth="1"/>
    <col min="6" max="6" width="14" bestFit="1" customWidth="1"/>
    <col min="7" max="7" width="11.85546875" bestFit="1" customWidth="1"/>
    <col min="8" max="9" width="13.28515625" style="26" customWidth="1"/>
    <col min="10" max="10" width="17.42578125" bestFit="1" customWidth="1"/>
    <col min="11" max="11" width="8" bestFit="1" customWidth="1"/>
  </cols>
  <sheetData>
    <row r="1" spans="1:9" ht="15.75" customHeight="1" x14ac:dyDescent="0.2">
      <c r="A1" s="84" t="s">
        <v>89</v>
      </c>
      <c r="B1" s="85"/>
      <c r="C1" s="85"/>
      <c r="D1" s="85"/>
      <c r="E1" s="85"/>
      <c r="F1" s="85"/>
      <c r="G1" s="85"/>
      <c r="H1" s="85"/>
    </row>
    <row r="2" spans="1:9" x14ac:dyDescent="0.2">
      <c r="A2" s="1" t="s">
        <v>0</v>
      </c>
      <c r="B2" s="2" t="str">
        <f>'Series I'!B2</f>
        <v>Portfolio as on July 15, 2021</v>
      </c>
      <c r="C2" s="2"/>
      <c r="D2" s="3"/>
      <c r="E2" s="4"/>
      <c r="F2" s="5"/>
      <c r="G2" s="65"/>
      <c r="H2" s="66"/>
    </row>
    <row r="3" spans="1:9" ht="15.75" customHeight="1" x14ac:dyDescent="0.2">
      <c r="A3" s="6"/>
      <c r="B3" s="7"/>
      <c r="C3" s="7"/>
      <c r="D3" s="1"/>
      <c r="E3" s="4"/>
      <c r="F3" s="5"/>
      <c r="G3" s="65"/>
      <c r="H3" s="66"/>
    </row>
    <row r="4" spans="1:9" ht="25.5" x14ac:dyDescent="0.2">
      <c r="A4" s="8" t="s">
        <v>16</v>
      </c>
      <c r="B4" s="9" t="s">
        <v>7</v>
      </c>
      <c r="C4" s="9" t="s">
        <v>21</v>
      </c>
      <c r="D4" s="9" t="s">
        <v>18</v>
      </c>
      <c r="E4" s="17" t="s">
        <v>9</v>
      </c>
      <c r="F4" s="10" t="s">
        <v>14</v>
      </c>
      <c r="G4" s="64" t="s">
        <v>2</v>
      </c>
      <c r="H4" s="56" t="s">
        <v>58</v>
      </c>
    </row>
    <row r="5" spans="1:9" ht="12.75" customHeight="1" x14ac:dyDescent="0.2">
      <c r="E5" s="18"/>
      <c r="F5" s="20"/>
      <c r="G5" s="14"/>
    </row>
    <row r="6" spans="1:9" ht="12.75" customHeight="1" x14ac:dyDescent="0.2">
      <c r="B6" s="23" t="s">
        <v>1</v>
      </c>
      <c r="E6" s="18"/>
      <c r="F6" s="20"/>
      <c r="G6" s="14"/>
    </row>
    <row r="7" spans="1:9" ht="12.75" customHeight="1" x14ac:dyDescent="0.3">
      <c r="B7" s="43" t="s">
        <v>42</v>
      </c>
      <c r="E7" s="18"/>
      <c r="F7" s="20"/>
      <c r="G7" s="14"/>
    </row>
    <row r="8" spans="1:9" ht="12.75" customHeight="1" x14ac:dyDescent="0.2">
      <c r="A8">
        <v>1</v>
      </c>
      <c r="B8" s="36" t="s">
        <v>69</v>
      </c>
      <c r="C8" s="33" t="s">
        <v>70</v>
      </c>
      <c r="D8" t="s">
        <v>80</v>
      </c>
      <c r="E8" s="30">
        <v>955.61699999999996</v>
      </c>
      <c r="F8" s="31">
        <f>+E8/$E$38</f>
        <v>5.3242040420792981E-2</v>
      </c>
      <c r="G8" s="14">
        <v>44553</v>
      </c>
      <c r="H8" s="31">
        <v>0.10594999999999999</v>
      </c>
    </row>
    <row r="9" spans="1:9" ht="12.75" customHeight="1" x14ac:dyDescent="0.2">
      <c r="A9">
        <v>2</v>
      </c>
      <c r="B9" s="36" t="s">
        <v>76</v>
      </c>
      <c r="C9" s="33" t="s">
        <v>74</v>
      </c>
      <c r="D9" t="s">
        <v>75</v>
      </c>
      <c r="E9" s="30">
        <v>942.78700000000003</v>
      </c>
      <c r="F9" s="31">
        <f>+E9/$E$38</f>
        <v>5.2527219128791304E-2</v>
      </c>
      <c r="G9" s="14">
        <v>44621</v>
      </c>
      <c r="H9" s="31">
        <v>9.715E-2</v>
      </c>
    </row>
    <row r="10" spans="1:9" ht="12.75" customHeight="1" x14ac:dyDescent="0.2">
      <c r="B10" s="12" t="s">
        <v>19</v>
      </c>
      <c r="C10" s="12"/>
      <c r="D10" s="12"/>
      <c r="E10" s="19">
        <f>SUM(E8:E9)</f>
        <v>1898.404</v>
      </c>
      <c r="F10" s="21">
        <f>SUM(F8:F9)</f>
        <v>0.10576925954958429</v>
      </c>
      <c r="G10" s="15"/>
      <c r="H10" s="15"/>
    </row>
    <row r="11" spans="1:9" s="26" customFormat="1" ht="12.75" customHeight="1" x14ac:dyDescent="0.2">
      <c r="B11" s="50"/>
      <c r="C11" s="50"/>
      <c r="D11" s="50"/>
      <c r="E11" s="51"/>
      <c r="F11" s="52"/>
      <c r="G11" s="53"/>
    </row>
    <row r="12" spans="1:9" s="26" customFormat="1" ht="12.75" customHeight="1" x14ac:dyDescent="0.2">
      <c r="B12" s="23" t="s">
        <v>4</v>
      </c>
      <c r="C12" s="50"/>
      <c r="D12" s="50"/>
      <c r="E12" s="51"/>
      <c r="F12" s="52"/>
      <c r="G12" s="53"/>
    </row>
    <row r="13" spans="1:9" s="26" customFormat="1" ht="12.75" customHeight="1" x14ac:dyDescent="0.2">
      <c r="A13">
        <v>3</v>
      </c>
      <c r="B13" s="54" t="s">
        <v>68</v>
      </c>
      <c r="C13" s="54" t="s">
        <v>67</v>
      </c>
      <c r="D13" s="54" t="s">
        <v>6</v>
      </c>
      <c r="E13" s="30">
        <v>1619.6000382</v>
      </c>
      <c r="F13" s="31">
        <f>+E13/$E$38</f>
        <v>9.023574371255666E-2</v>
      </c>
      <c r="G13" s="48">
        <v>44602</v>
      </c>
      <c r="H13" s="31">
        <v>3.61E-2</v>
      </c>
      <c r="I13"/>
    </row>
    <row r="14" spans="1:9" s="26" customFormat="1" ht="12.75" customHeight="1" x14ac:dyDescent="0.2">
      <c r="A14">
        <f>+A13+1</f>
        <v>4</v>
      </c>
      <c r="B14" s="54" t="s">
        <v>62</v>
      </c>
      <c r="C14" s="54" t="s">
        <v>61</v>
      </c>
      <c r="D14" s="54" t="s">
        <v>6</v>
      </c>
      <c r="E14" s="30">
        <v>82.256051799999995</v>
      </c>
      <c r="F14" s="31">
        <f>+E14/$E$38</f>
        <v>4.5828820906183556E-3</v>
      </c>
      <c r="G14" s="48">
        <v>44399</v>
      </c>
      <c r="H14" s="31">
        <v>3.2500000000000001E-2</v>
      </c>
      <c r="I14"/>
    </row>
    <row r="15" spans="1:9" s="26" customFormat="1" ht="12.75" customHeight="1" x14ac:dyDescent="0.2">
      <c r="A15">
        <f>+A14+1</f>
        <v>5</v>
      </c>
      <c r="B15" s="54" t="s">
        <v>60</v>
      </c>
      <c r="C15" s="54" t="s">
        <v>59</v>
      </c>
      <c r="D15" s="54" t="s">
        <v>6</v>
      </c>
      <c r="E15" s="30">
        <v>46.795295600000003</v>
      </c>
      <c r="F15" s="31">
        <f>+E15/$E$38</f>
        <v>2.607192023413309E-3</v>
      </c>
      <c r="G15" s="48">
        <v>44560</v>
      </c>
      <c r="H15" s="31">
        <v>3.5400000000000001E-2</v>
      </c>
      <c r="I15"/>
    </row>
    <row r="16" spans="1:9" s="26" customFormat="1" ht="12.75" customHeight="1" x14ac:dyDescent="0.2">
      <c r="A16">
        <f>+A15+1</f>
        <v>6</v>
      </c>
      <c r="B16" s="54" t="s">
        <v>65</v>
      </c>
      <c r="C16" s="54" t="s">
        <v>63</v>
      </c>
      <c r="D16" s="54" t="s">
        <v>6</v>
      </c>
      <c r="E16" s="30">
        <v>23.798004700000003</v>
      </c>
      <c r="F16" s="31">
        <f>+E16/$E$38</f>
        <v>1.3259018290503639E-3</v>
      </c>
      <c r="G16" s="48">
        <v>44623</v>
      </c>
      <c r="H16" s="31">
        <v>3.6526666666666652E-2</v>
      </c>
      <c r="I16"/>
    </row>
    <row r="17" spans="1:14" s="26" customFormat="1" ht="12.75" customHeight="1" x14ac:dyDescent="0.2">
      <c r="A17">
        <f>+A16+1</f>
        <v>7</v>
      </c>
      <c r="B17" s="36" t="s">
        <v>77</v>
      </c>
      <c r="C17" s="36" t="s">
        <v>78</v>
      </c>
      <c r="D17" s="31" t="s">
        <v>6</v>
      </c>
      <c r="E17" s="30">
        <v>89.580262200000007</v>
      </c>
      <c r="F17" s="31">
        <f>+E17/$E$38</f>
        <v>4.9909492411265542E-3</v>
      </c>
      <c r="G17" s="48">
        <v>44728</v>
      </c>
      <c r="H17" s="31">
        <v>3.7678000000000003E-2</v>
      </c>
      <c r="I17"/>
    </row>
    <row r="18" spans="1:14" s="26" customFormat="1" ht="12.75" customHeight="1" x14ac:dyDescent="0.2">
      <c r="A18"/>
      <c r="B18" s="54"/>
      <c r="C18" s="54"/>
      <c r="D18" s="54"/>
      <c r="E18" s="55"/>
      <c r="F18" s="31"/>
      <c r="G18" s="48"/>
      <c r="H18" s="31"/>
      <c r="I18"/>
    </row>
    <row r="19" spans="1:14" s="26" customFormat="1" ht="12.75" customHeight="1" x14ac:dyDescent="0.2">
      <c r="B19" s="12" t="s">
        <v>19</v>
      </c>
      <c r="C19" s="12"/>
      <c r="D19" s="12"/>
      <c r="E19" s="19">
        <f>SUM(E13:E18)</f>
        <v>1862.0296525000001</v>
      </c>
      <c r="F19" s="21">
        <f>SUM(F13:F18)</f>
        <v>0.10374266889676524</v>
      </c>
      <c r="G19" s="15"/>
      <c r="H19" s="15"/>
      <c r="I19"/>
    </row>
    <row r="20" spans="1:14" ht="12.75" customHeight="1" x14ac:dyDescent="0.2">
      <c r="E20" s="18"/>
      <c r="F20" s="20"/>
      <c r="G20" s="14"/>
      <c r="I20"/>
      <c r="J20" s="11"/>
      <c r="K20" s="24"/>
      <c r="N20" s="20"/>
    </row>
    <row r="21" spans="1:14" ht="12.75" customHeight="1" x14ac:dyDescent="0.2">
      <c r="B21" s="23" t="s">
        <v>13</v>
      </c>
      <c r="E21" s="18"/>
      <c r="F21" s="20"/>
      <c r="G21" s="14"/>
      <c r="I21"/>
      <c r="K21" s="31"/>
      <c r="N21" s="20"/>
    </row>
    <row r="22" spans="1:14" ht="12.75" customHeight="1" x14ac:dyDescent="0.2">
      <c r="B22" s="23" t="s">
        <v>12</v>
      </c>
      <c r="E22" s="18"/>
      <c r="F22" s="20"/>
      <c r="G22" s="14"/>
      <c r="I22"/>
      <c r="K22" s="31"/>
      <c r="N22" s="20"/>
    </row>
    <row r="23" spans="1:14" ht="12.75" customHeight="1" x14ac:dyDescent="0.2">
      <c r="A23">
        <f>A17+1</f>
        <v>8</v>
      </c>
      <c r="B23" s="36" t="s">
        <v>37</v>
      </c>
      <c r="C23" s="36" t="s">
        <v>36</v>
      </c>
      <c r="D23" s="36" t="s">
        <v>47</v>
      </c>
      <c r="E23" s="30">
        <v>5867.04</v>
      </c>
      <c r="F23" s="31">
        <f t="shared" ref="F23:F29" si="0">+E23/$E$38</f>
        <v>0.32688114676738617</v>
      </c>
      <c r="G23" s="48">
        <v>45142</v>
      </c>
      <c r="H23" s="31">
        <v>8.09E-2</v>
      </c>
      <c r="I23"/>
      <c r="J23" s="20"/>
      <c r="K23" s="31"/>
      <c r="N23" s="20"/>
    </row>
    <row r="24" spans="1:14" ht="12.75" customHeight="1" x14ac:dyDescent="0.2">
      <c r="A24">
        <f>A23+1</f>
        <v>9</v>
      </c>
      <c r="B24" s="36" t="s">
        <v>50</v>
      </c>
      <c r="C24" s="36" t="s">
        <v>51</v>
      </c>
      <c r="D24" s="36" t="s">
        <v>49</v>
      </c>
      <c r="E24" s="30">
        <v>3631.2184999999999</v>
      </c>
      <c r="F24" s="31">
        <f t="shared" si="0"/>
        <v>0.20231272795872329</v>
      </c>
      <c r="G24" s="48">
        <v>45306</v>
      </c>
      <c r="H24" s="31">
        <v>6.4649999999999999E-2</v>
      </c>
      <c r="I24"/>
      <c r="K24" s="31"/>
      <c r="N24" s="20"/>
    </row>
    <row r="25" spans="1:14" s="33" customFormat="1" ht="12.75" customHeight="1" x14ac:dyDescent="0.2">
      <c r="A25">
        <f t="shared" ref="A25:A27" si="1">A24+1</f>
        <v>10</v>
      </c>
      <c r="B25" s="36" t="s">
        <v>28</v>
      </c>
      <c r="C25" s="36" t="s">
        <v>27</v>
      </c>
      <c r="D25" s="36" t="s">
        <v>45</v>
      </c>
      <c r="E25" s="30">
        <v>1433.19</v>
      </c>
      <c r="F25" s="31">
        <f t="shared" si="0"/>
        <v>7.9849939788300434E-2</v>
      </c>
      <c r="G25" s="48">
        <v>44915</v>
      </c>
      <c r="H25" s="31">
        <v>0</v>
      </c>
      <c r="I25"/>
      <c r="J25"/>
      <c r="K25" s="31"/>
      <c r="N25" s="34"/>
    </row>
    <row r="26" spans="1:14" ht="12.75" customHeight="1" x14ac:dyDescent="0.2">
      <c r="A26">
        <f t="shared" si="1"/>
        <v>11</v>
      </c>
      <c r="B26" s="36" t="s">
        <v>29</v>
      </c>
      <c r="C26" s="36" t="s">
        <v>31</v>
      </c>
      <c r="D26" s="36" t="s">
        <v>57</v>
      </c>
      <c r="E26" s="30">
        <v>1027.395</v>
      </c>
      <c r="F26" s="31">
        <f t="shared" si="0"/>
        <v>5.7241139617776375E-2</v>
      </c>
      <c r="G26" s="48">
        <v>46568</v>
      </c>
      <c r="H26" s="31">
        <v>8.7350499999999998E-2</v>
      </c>
      <c r="I26"/>
      <c r="K26" s="31"/>
      <c r="N26" s="20"/>
    </row>
    <row r="27" spans="1:14" ht="12.75" customHeight="1" x14ac:dyDescent="0.2">
      <c r="A27">
        <f t="shared" si="1"/>
        <v>12</v>
      </c>
      <c r="B27" s="36" t="s">
        <v>30</v>
      </c>
      <c r="C27" s="36" t="s">
        <v>40</v>
      </c>
      <c r="D27" s="36" t="s">
        <v>48</v>
      </c>
      <c r="E27" s="30">
        <v>465.42239999999998</v>
      </c>
      <c r="F27" s="31">
        <f t="shared" si="0"/>
        <v>2.5930930732231093E-2</v>
      </c>
      <c r="G27" s="48">
        <v>46387</v>
      </c>
      <c r="H27" s="31">
        <v>9.98E-2</v>
      </c>
      <c r="I27"/>
      <c r="J27" s="33"/>
      <c r="K27" s="31"/>
      <c r="N27" s="20"/>
    </row>
    <row r="28" spans="1:14" ht="12.75" customHeight="1" x14ac:dyDescent="0.2">
      <c r="A28">
        <f>A27+1</f>
        <v>13</v>
      </c>
      <c r="B28" s="36" t="s">
        <v>30</v>
      </c>
      <c r="C28" s="36" t="s">
        <v>41</v>
      </c>
      <c r="D28" s="36" t="s">
        <v>48</v>
      </c>
      <c r="E28" s="30">
        <v>461.26704000000001</v>
      </c>
      <c r="F28" s="31">
        <f t="shared" si="0"/>
        <v>2.5699415548760159E-2</v>
      </c>
      <c r="G28" s="48">
        <v>46477</v>
      </c>
      <c r="H28" s="31">
        <v>0.1018</v>
      </c>
      <c r="I28"/>
      <c r="J28" s="33"/>
      <c r="K28" s="31"/>
      <c r="N28" s="20"/>
    </row>
    <row r="29" spans="1:14" ht="12.75" customHeight="1" x14ac:dyDescent="0.2">
      <c r="A29">
        <f>A28+1</f>
        <v>14</v>
      </c>
      <c r="B29" s="36" t="s">
        <v>26</v>
      </c>
      <c r="C29" s="36" t="s">
        <v>25</v>
      </c>
      <c r="D29" s="36" t="s">
        <v>38</v>
      </c>
      <c r="E29" s="30">
        <v>0</v>
      </c>
      <c r="F29" s="31">
        <f t="shared" si="0"/>
        <v>0</v>
      </c>
      <c r="G29" s="48">
        <v>44666</v>
      </c>
      <c r="H29" s="31">
        <v>0</v>
      </c>
      <c r="I29"/>
      <c r="K29" s="31"/>
      <c r="N29" s="20"/>
    </row>
    <row r="30" spans="1:14" ht="12.75" customHeight="1" x14ac:dyDescent="0.2">
      <c r="B30" s="12" t="s">
        <v>19</v>
      </c>
      <c r="C30" s="12"/>
      <c r="D30" s="12"/>
      <c r="E30" s="19">
        <f>SUM(E23:E29)</f>
        <v>12885.532940000001</v>
      </c>
      <c r="F30" s="42">
        <f>SUM(F23:F29)</f>
        <v>0.71791530041317753</v>
      </c>
      <c r="G30" s="15"/>
      <c r="H30" s="15"/>
      <c r="I30"/>
      <c r="K30" s="31"/>
    </row>
    <row r="31" spans="1:14" ht="12.75" customHeight="1" x14ac:dyDescent="0.2">
      <c r="E31" s="18"/>
      <c r="F31" s="20"/>
      <c r="G31" s="14"/>
      <c r="H31" s="38"/>
      <c r="I31"/>
      <c r="K31" s="31"/>
      <c r="L31" s="33"/>
      <c r="M31" s="40"/>
      <c r="N31" s="35"/>
    </row>
    <row r="32" spans="1:14" ht="12.75" customHeight="1" x14ac:dyDescent="0.2">
      <c r="B32" s="49" t="s">
        <v>39</v>
      </c>
      <c r="C32" s="49"/>
      <c r="D32" s="26" t="s">
        <v>17</v>
      </c>
      <c r="E32" s="30">
        <v>37.34592</v>
      </c>
      <c r="F32" s="31">
        <f>+E32/$E$38</f>
        <v>2.0807216512386249E-3</v>
      </c>
      <c r="G32" s="46"/>
      <c r="H32" s="38"/>
      <c r="I32" s="38"/>
      <c r="K32" s="31"/>
    </row>
    <row r="33" spans="2:11" ht="12.75" customHeight="1" x14ac:dyDescent="0.2">
      <c r="B33" s="12" t="s">
        <v>19</v>
      </c>
      <c r="C33" s="12"/>
      <c r="D33" s="12"/>
      <c r="E33" s="19">
        <f>+E32</f>
        <v>37.34592</v>
      </c>
      <c r="F33" s="21">
        <f>+F32</f>
        <v>2.0807216512386249E-3</v>
      </c>
      <c r="G33" s="15"/>
      <c r="H33" s="15"/>
      <c r="I33" s="38"/>
      <c r="K33" s="31"/>
    </row>
    <row r="34" spans="2:11" ht="12.75" customHeight="1" x14ac:dyDescent="0.2">
      <c r="E34" s="18"/>
      <c r="F34" s="20"/>
      <c r="G34" s="14"/>
      <c r="H34" s="38"/>
      <c r="I34" s="38"/>
      <c r="K34" s="31"/>
    </row>
    <row r="35" spans="2:11" ht="12.75" customHeight="1" x14ac:dyDescent="0.2">
      <c r="B35" s="23" t="s">
        <v>11</v>
      </c>
      <c r="C35" s="23"/>
      <c r="E35" s="18"/>
      <c r="F35" s="20"/>
      <c r="G35" s="14"/>
      <c r="H35" s="38"/>
      <c r="I35" s="38"/>
      <c r="J35" s="20"/>
      <c r="K35" s="31"/>
    </row>
    <row r="36" spans="2:11" ht="12.75" customHeight="1" x14ac:dyDescent="0.2">
      <c r="B36" s="23" t="s">
        <v>3</v>
      </c>
      <c r="C36" s="23"/>
      <c r="E36" s="29">
        <f>E38-E30-E33-E10-E19</f>
        <v>1265.2295126999995</v>
      </c>
      <c r="F36" s="20">
        <f>+E36/$E$38</f>
        <v>7.0492049489234265E-2</v>
      </c>
      <c r="G36" s="14"/>
      <c r="H36" s="38"/>
      <c r="I36" s="38"/>
      <c r="J36" s="20"/>
      <c r="K36" s="31"/>
    </row>
    <row r="37" spans="2:11" ht="12.75" customHeight="1" x14ac:dyDescent="0.2">
      <c r="B37" s="12" t="s">
        <v>19</v>
      </c>
      <c r="C37" s="12"/>
      <c r="D37" s="12"/>
      <c r="E37" s="41">
        <f>SUM(E36)</f>
        <v>1265.2295126999995</v>
      </c>
      <c r="F37" s="21">
        <f>SUM(F36)</f>
        <v>7.0492049489234265E-2</v>
      </c>
      <c r="G37" s="15"/>
      <c r="H37" s="15"/>
      <c r="I37" s="38"/>
      <c r="J37" s="20"/>
      <c r="K37" s="31"/>
    </row>
    <row r="38" spans="2:11" ht="12.75" customHeight="1" x14ac:dyDescent="0.2">
      <c r="B38" s="13" t="s">
        <v>8</v>
      </c>
      <c r="C38" s="13"/>
      <c r="D38" s="13"/>
      <c r="E38" s="25">
        <v>17948.5420252</v>
      </c>
      <c r="F38" s="22">
        <f>+F37+F30+F33+F10+F19</f>
        <v>0.99999999999999989</v>
      </c>
      <c r="G38" s="16"/>
      <c r="H38" s="16"/>
      <c r="I38" s="27"/>
      <c r="J38" s="20"/>
      <c r="K38" s="31"/>
    </row>
    <row r="39" spans="2:11" ht="12.75" customHeight="1" x14ac:dyDescent="0.2">
      <c r="H39" s="27"/>
      <c r="I39" s="27"/>
      <c r="J39" s="20"/>
      <c r="K39" s="31"/>
    </row>
    <row r="40" spans="2:11" ht="12.75" customHeight="1" x14ac:dyDescent="0.2">
      <c r="F40" s="18"/>
      <c r="H40" s="27"/>
      <c r="I40" s="27"/>
      <c r="K40" s="31"/>
    </row>
    <row r="41" spans="2:11" ht="12.75" customHeight="1" x14ac:dyDescent="0.2">
      <c r="E41" s="29"/>
      <c r="F41" s="20"/>
      <c r="H41" s="27"/>
      <c r="I41" s="27"/>
      <c r="J41" s="26"/>
      <c r="K41" s="31"/>
    </row>
    <row r="42" spans="2:11" ht="12.75" customHeight="1" x14ac:dyDescent="0.2">
      <c r="E42" s="18"/>
      <c r="H42" s="27"/>
      <c r="I42" s="27"/>
      <c r="J42" s="20"/>
      <c r="K42" s="31"/>
    </row>
    <row r="43" spans="2:11" ht="12.75" customHeight="1" x14ac:dyDescent="0.2">
      <c r="B43" s="23"/>
      <c r="C43" s="23"/>
      <c r="E43" s="29"/>
      <c r="H43" s="27"/>
      <c r="I43" s="27"/>
      <c r="J43" s="20"/>
      <c r="K43" s="31"/>
    </row>
    <row r="44" spans="2:11" ht="12.75" customHeight="1" x14ac:dyDescent="0.2">
      <c r="B44" s="23"/>
      <c r="C44" s="23"/>
      <c r="E44" s="29"/>
      <c r="J44" s="20"/>
      <c r="K44" s="31"/>
    </row>
    <row r="45" spans="2:11" ht="12.75" customHeight="1" x14ac:dyDescent="0.2">
      <c r="B45" s="23"/>
      <c r="C45" s="23"/>
      <c r="E45" s="29"/>
    </row>
    <row r="46" spans="2:11" ht="12.75" customHeight="1" x14ac:dyDescent="0.2">
      <c r="B46" s="23"/>
      <c r="C46" s="23"/>
      <c r="K46" s="20"/>
    </row>
    <row r="47" spans="2:11" ht="12.75" customHeight="1" x14ac:dyDescent="0.2">
      <c r="B47" s="23"/>
      <c r="C47" s="23"/>
      <c r="H47" s="32"/>
      <c r="I47" s="32"/>
    </row>
    <row r="48" spans="2:11" ht="12.75" customHeight="1" x14ac:dyDescent="0.2">
      <c r="H48" s="32"/>
      <c r="I48" s="32"/>
    </row>
    <row r="49" spans="8:10" ht="12.75" customHeight="1" x14ac:dyDescent="0.2"/>
    <row r="50" spans="8:10" ht="12.75" customHeight="1" x14ac:dyDescent="0.2"/>
    <row r="51" spans="8:10" ht="12.75" customHeight="1" x14ac:dyDescent="0.2">
      <c r="H51" s="30"/>
      <c r="I51" s="30"/>
    </row>
    <row r="52" spans="8:10" ht="12.75" customHeight="1" x14ac:dyDescent="0.2"/>
    <row r="53" spans="8:10" ht="12.75" customHeight="1" x14ac:dyDescent="0.2"/>
    <row r="54" spans="8:10" ht="12.75" customHeight="1" x14ac:dyDescent="0.2"/>
    <row r="55" spans="8:10" ht="12.75" customHeight="1" x14ac:dyDescent="0.2">
      <c r="H55" s="30"/>
      <c r="I55" s="30"/>
    </row>
    <row r="56" spans="8:10" ht="12.75" customHeight="1" x14ac:dyDescent="0.2">
      <c r="H56" s="28"/>
      <c r="I56" s="28"/>
    </row>
    <row r="57" spans="8:10" ht="12.75" customHeight="1" x14ac:dyDescent="0.2">
      <c r="H57" s="27"/>
      <c r="I57" s="27"/>
    </row>
    <row r="58" spans="8:10" ht="12.75" customHeight="1" x14ac:dyDescent="0.2">
      <c r="H58" s="28"/>
      <c r="I58" s="28"/>
    </row>
    <row r="59" spans="8:10" ht="12.75" customHeight="1" x14ac:dyDescent="0.2"/>
    <row r="60" spans="8:10" ht="12.75" customHeight="1" x14ac:dyDescent="0.2">
      <c r="J60" s="29"/>
    </row>
    <row r="61" spans="8:10" ht="12.75" customHeight="1" x14ac:dyDescent="0.2"/>
    <row r="62" spans="8:10" ht="12.75" customHeight="1" x14ac:dyDescent="0.2"/>
    <row r="63" spans="8:10" ht="12.75" customHeight="1" x14ac:dyDescent="0.2"/>
    <row r="64" spans="8:10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</sheetData>
  <sortState ref="B12:H17">
    <sortCondition descending="1" ref="F12:F17"/>
  </sortState>
  <mergeCells count="1">
    <mergeCell ref="A1:H1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RightsWATCHMark">9|CITI-No PII-Confidential|{00000000-0000-0000-0000-000000000000}</XMLData>
</file>

<file path=customXml/item2.xml><?xml version="1.0" encoding="utf-8"?>
<XMLData TextToDisplay="%CLASSIFICATIONDATETIME%">11:28 05/05/2020</XMLData>
</file>

<file path=customXml/item3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CD9EEACB-DC22-47D4-8519-C104CCDFD4A9}">
  <ds:schemaRefs/>
</ds:datastoreItem>
</file>

<file path=customXml/itemProps2.xml><?xml version="1.0" encoding="utf-8"?>
<ds:datastoreItem xmlns:ds="http://schemas.openxmlformats.org/officeDocument/2006/customXml" ds:itemID="{CC72615F-E051-45FC-903B-E51758370557}">
  <ds:schemaRefs/>
</ds:datastoreItem>
</file>

<file path=customXml/itemProps3.xml><?xml version="1.0" encoding="utf-8"?>
<ds:datastoreItem xmlns:ds="http://schemas.openxmlformats.org/officeDocument/2006/customXml" ds:itemID="{4F4B374D-FCA7-48A5-AEAE-94185906E7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I</vt:lpstr>
      <vt:lpstr>Series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user</cp:lastModifiedBy>
  <dcterms:created xsi:type="dcterms:W3CDTF">1996-10-14T23:33:28Z</dcterms:created>
  <dcterms:modified xsi:type="dcterms:W3CDTF">2021-07-22T11:43:42Z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1556964536</vt:i4>
  </property>
  <property fmtid="{D5CDD505-2E9C-101B-9397-08002B2CF9AE}" pid="3" name="_NewReviewCycle">
    <vt:lpwstr/>
  </property>
  <property fmtid="{D5CDD505-2E9C-101B-9397-08002B2CF9AE}" pid="4" name="_EmailSubject">
    <vt:lpwstr>IIFCL Factsheet Checking</vt:lpwstr>
  </property>
  <property fmtid="{D5CDD505-2E9C-101B-9397-08002B2CF9AE}" pid="5" name="_AuthorEmail">
    <vt:lpwstr>sg99745@imcap.ap.ssmb.com</vt:lpwstr>
  </property>
  <property fmtid="{D5CDD505-2E9C-101B-9397-08002B2CF9AE}" pid="6" name="_AuthorEmailDisplayName">
    <vt:lpwstr>Gandha, Sagar [ICG-OPS]</vt:lpwstr>
  </property>
  <property fmtid="{D5CDD505-2E9C-101B-9397-08002B2CF9AE}" pid="7" name="_ReviewingToolsShownOnce">
    <vt:lpwstr/>
  </property>
  <property fmtid="{D5CDD505-2E9C-101B-9397-08002B2CF9AE}" pid="8" name="RightsWATCHMark">
    <vt:lpwstr>9|CITI-No PII-Confidential|{00000000-0000-0000-0000-000000000000}</vt:lpwstr>
  </property>
</Properties>
</file>