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4035" activeTab="1"/>
  </bookViews>
  <sheets>
    <sheet name="Series I" sheetId="1" r:id="rId1"/>
    <sheet name="Series II" sheetId="2" r:id="rId2"/>
  </sheets>
  <definedNames>
    <definedName name="_xlnm._FilterDatabase" localSheetId="0" hidden="1">'Series I'!$A$1:$K$87</definedName>
  </definedNames>
  <calcPr calcId="152511"/>
</workbook>
</file>

<file path=xl/calcChain.xml><?xml version="1.0" encoding="utf-8"?>
<calcChain xmlns="http://schemas.openxmlformats.org/spreadsheetml/2006/main">
  <c r="F32" i="2" l="1"/>
  <c r="E32" i="2"/>
  <c r="F31" i="2"/>
  <c r="E29" i="2"/>
  <c r="E35" i="2" s="1"/>
  <c r="F28" i="2"/>
  <c r="F27" i="2"/>
  <c r="F26" i="2"/>
  <c r="F25" i="2"/>
  <c r="F24" i="2"/>
  <c r="F23" i="2"/>
  <c r="F29" i="2" s="1"/>
  <c r="F22" i="2"/>
  <c r="E18" i="2"/>
  <c r="F16" i="2"/>
  <c r="F15" i="2"/>
  <c r="A15" i="2"/>
  <c r="A16" i="2" s="1"/>
  <c r="A22" i="2" s="1"/>
  <c r="A23" i="2" s="1"/>
  <c r="A24" i="2" s="1"/>
  <c r="A25" i="2" s="1"/>
  <c r="A26" i="2" s="1"/>
  <c r="A27" i="2" s="1"/>
  <c r="A28" i="2" s="1"/>
  <c r="F14" i="2"/>
  <c r="A14" i="2"/>
  <c r="F13" i="2"/>
  <c r="F18" i="2" s="1"/>
  <c r="F10" i="2"/>
  <c r="E10" i="2"/>
  <c r="F9" i="2"/>
  <c r="F8" i="2"/>
  <c r="E36" i="2" l="1"/>
  <c r="F35" i="2"/>
  <c r="F36" i="2" s="1"/>
  <c r="F37" i="2" s="1"/>
  <c r="A20" i="1"/>
  <c r="A26" i="1" l="1"/>
  <c r="F15" i="1"/>
  <c r="F10" i="1" l="1"/>
  <c r="E11" i="1" l="1"/>
  <c r="F14" i="1" l="1"/>
  <c r="F18" i="1"/>
  <c r="F9" i="1" l="1"/>
  <c r="F11" i="1" s="1"/>
  <c r="F16" i="1" l="1"/>
  <c r="F19" i="1"/>
  <c r="F20" i="1"/>
  <c r="F17" i="1" l="1"/>
  <c r="A15" i="1" l="1"/>
  <c r="A16" i="1" l="1"/>
  <c r="A17" i="1" s="1"/>
  <c r="A18" i="1" s="1"/>
  <c r="A19" i="1" l="1"/>
  <c r="E40" i="1"/>
  <c r="F26" i="1" l="1"/>
  <c r="F31" i="1" l="1"/>
  <c r="E33" i="1"/>
  <c r="A27" i="1" l="1"/>
  <c r="E44" i="1" l="1"/>
  <c r="F44" i="1"/>
  <c r="E22" i="1" l="1"/>
  <c r="E47" i="1" l="1"/>
  <c r="E50" i="1" s="1"/>
  <c r="E51" i="1" s="1"/>
  <c r="F46" i="1"/>
  <c r="F47" i="1" l="1"/>
  <c r="F27" i="1"/>
  <c r="F28" i="1"/>
  <c r="F29" i="1"/>
  <c r="F30" i="1"/>
  <c r="F33" i="1" l="1"/>
  <c r="F38" i="1" l="1"/>
  <c r="F37" i="1"/>
  <c r="F36" i="1" l="1"/>
  <c r="F22" i="1" l="1"/>
  <c r="F50" i="1"/>
  <c r="F51" i="1" s="1"/>
  <c r="F40" i="1" l="1"/>
  <c r="A28" i="1" l="1"/>
  <c r="A29" i="1" s="1"/>
  <c r="A30" i="1" s="1"/>
  <c r="A31" i="1" l="1"/>
  <c r="A36" i="1" s="1"/>
  <c r="A37" i="1" s="1"/>
  <c r="A38" i="1" s="1"/>
  <c r="F52" i="1" l="1"/>
</calcChain>
</file>

<file path=xl/sharedStrings.xml><?xml version="1.0" encoding="utf-8"?>
<sst xmlns="http://schemas.openxmlformats.org/spreadsheetml/2006/main" count="163" uniqueCount="90">
  <si>
    <t xml:space="preserve">  </t>
  </si>
  <si>
    <t>MONEY MARKET INSTRUMENT</t>
  </si>
  <si>
    <t>Maturity Date</t>
  </si>
  <si>
    <t>Net Receivable/Payable</t>
  </si>
  <si>
    <t>Treasury Bill</t>
  </si>
  <si>
    <t>GVR Infra Projects Limited</t>
  </si>
  <si>
    <t>SOV</t>
  </si>
  <si>
    <t>Name of Instrument</t>
  </si>
  <si>
    <t>Grand Total</t>
  </si>
  <si>
    <t>Market value (Rs. In lakhs)</t>
  </si>
  <si>
    <t>Unlisted</t>
  </si>
  <si>
    <t>Cash &amp; Cash Equivalents</t>
  </si>
  <si>
    <t>Listed / awaiting listing on the stock exchanges</t>
  </si>
  <si>
    <t>BONDS &amp; NCDs</t>
  </si>
  <si>
    <t>% to Net Assets</t>
  </si>
  <si>
    <t>D. P. Jain &amp; Co Infrastructure Private Limited</t>
  </si>
  <si>
    <t>Sr. No.</t>
  </si>
  <si>
    <t>Unrated</t>
  </si>
  <si>
    <t>Rating / Industry</t>
  </si>
  <si>
    <t>Total</t>
  </si>
  <si>
    <t>GMR Warora Energy Limited</t>
  </si>
  <si>
    <t>ISIN</t>
  </si>
  <si>
    <t>INE427M07019</t>
  </si>
  <si>
    <t>INE111R07026</t>
  </si>
  <si>
    <t>BWR D</t>
  </si>
  <si>
    <t>INE659X07014</t>
  </si>
  <si>
    <t>INE209W07028</t>
  </si>
  <si>
    <t>Molagavalli Renewbale Private Limited</t>
  </si>
  <si>
    <t>Narmada Wind Energy Private Limited</t>
  </si>
  <si>
    <t>INE477K07018</t>
  </si>
  <si>
    <t>Green Infra Wind Energy Limited</t>
  </si>
  <si>
    <t>ICRA D</t>
  </si>
  <si>
    <t>Fixed Deposit</t>
  </si>
  <si>
    <t>Commercial Paper</t>
  </si>
  <si>
    <t xml:space="preserve">BWR A </t>
  </si>
  <si>
    <t>CARE A+(CE)</t>
  </si>
  <si>
    <t>STATE GOVERNMENT SECURITIES</t>
  </si>
  <si>
    <t>CRISIL AA</t>
  </si>
  <si>
    <t>ICRA AAA</t>
  </si>
  <si>
    <t>NIIF Infrastructure Finance Limted</t>
  </si>
  <si>
    <t>INE246R07418</t>
  </si>
  <si>
    <t>IN002020Z253</t>
  </si>
  <si>
    <t>364 DAY TBILL 23SEP2021</t>
  </si>
  <si>
    <t>INE124L07048</t>
  </si>
  <si>
    <t>INE124L07055</t>
  </si>
  <si>
    <t>INE124L07063</t>
  </si>
  <si>
    <t>Aggregated Yield %</t>
  </si>
  <si>
    <t>IN002020Z394</t>
  </si>
  <si>
    <t>364 DAY TBILL 30DEC2021</t>
  </si>
  <si>
    <t>IN002020Z485</t>
  </si>
  <si>
    <t>IN002020Z436</t>
  </si>
  <si>
    <t>364 DAY TBILL 03MAR2022</t>
  </si>
  <si>
    <t>364 DAY TBILL 27JAN2022</t>
  </si>
  <si>
    <t>IN002020Z451</t>
  </si>
  <si>
    <t>364 DAY TBILL 10FEB2022</t>
  </si>
  <si>
    <t>Sterling &amp; Wilson Solar Limited</t>
  </si>
  <si>
    <t>INE00M214172</t>
  </si>
  <si>
    <t>IN002020Z493</t>
  </si>
  <si>
    <t>364 DAY T-BILL 11MAR2022</t>
  </si>
  <si>
    <t>INE754R14151</t>
  </si>
  <si>
    <t>CRISIL A1</t>
  </si>
  <si>
    <t>Hero Future Energies Private Limited</t>
  </si>
  <si>
    <t>364 DAY TBILL 16JUN2022</t>
  </si>
  <si>
    <t>IN002021Z111</t>
  </si>
  <si>
    <t>ACUITE A2</t>
  </si>
  <si>
    <t>Portfolio as on August 31, 2021</t>
  </si>
  <si>
    <t>IIFCL MF INFRASTRUCTURE DEBT FUND SR - I (BSE SCRIP CODE 537488)</t>
  </si>
  <si>
    <r>
      <rPr>
        <b/>
        <sz val="9"/>
        <color theme="1"/>
        <rFont val="Calibri"/>
        <family val="2"/>
        <scheme val="minor"/>
      </rPr>
      <t xml:space="preserve">*** Note: IIFCL Mutual Fund (IDF) Series-I: </t>
    </r>
    <r>
      <rPr>
        <sz val="9"/>
        <color theme="1"/>
        <rFont val="Calibri"/>
        <family val="2"/>
        <scheme val="minor"/>
      </rPr>
      <t xml:space="preserve">1. GVR InfraProjects Limited has been declared as NPA in Nov 2017. Accordingly, 100% provision on book value as per SEBI guidelines has been done.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</si>
  <si>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*** Note: IIFCL Mutual Fund (IDF) Series-I: Deviation in valuation as per AMFI /35P/06/2019-20 circular dated 30th April, 2019 for the purpose of Fair value of portfolio:</t>
  </si>
  <si>
    <t>Name of the Security</t>
  </si>
  <si>
    <t>Rating</t>
  </si>
  <si>
    <t>Valuation as per AMFI Guidelines</t>
  </si>
  <si>
    <t>Rs. 22.35 Crores *(At standard hair cut of 50%)</t>
  </si>
  <si>
    <t>*Hair-cut for senior, secured D rated infrastructure asset is 50% as per AMFI guidelines.</t>
  </si>
  <si>
    <t>Value considered on 31st August, 2021</t>
  </si>
  <si>
    <r>
      <t>JUSTIFICATION  FOR DEVIATION: The above investment is NPA since November, 2017 and 100% provision on the book value is already created by IIFCL Mutual Fund (IDF) Series-I as per SEBI guidelines. Further, there is un-certainty in recovery timelines, costs and recovery amount. Considering the same, the investment is valued at</t>
    </r>
    <r>
      <rPr>
        <b/>
        <sz val="11"/>
        <rFont val="Calibri"/>
        <family val="2"/>
        <scheme val="minor"/>
      </rPr>
      <t xml:space="preserve"> 22.35 Crore as on 31st August 2021 instead of Zero as stated on 31st May 2021.</t>
    </r>
  </si>
  <si>
    <r>
      <t>Impact on NAV due to deviation in Valuation: Due to deviation in valuation, the impact on NAV is 5.18% on 31st August 2021 as the security is valued at 11.6992</t>
    </r>
    <r>
      <rPr>
        <b/>
        <sz val="1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However, the NAV per unit  would have been higher by Rs. 74,500 (5.18%) if it had been valued at Rs. 22.35 Crores in line with AMFI guidelines.</t>
    </r>
  </si>
  <si>
    <t>IIFCL MF INFRASTRUCTURE DEBT FUND SR - II (BSE SCRIP CODE 540456)</t>
  </si>
  <si>
    <t>Feedback Infra Private Limited</t>
  </si>
  <si>
    <t>INE563M07011</t>
  </si>
  <si>
    <t>CARE D</t>
  </si>
  <si>
    <t>SP Jammu Udhampur Highway Limited</t>
  </si>
  <si>
    <t>INE923L07241</t>
  </si>
  <si>
    <t>ICRA AA+</t>
  </si>
  <si>
    <t>Darbhanga Motihari Transmission Company Limited</t>
  </si>
  <si>
    <t>INE732Q07AL0</t>
  </si>
  <si>
    <t>CARE AAA</t>
  </si>
  <si>
    <t>INE732Q07AM8</t>
  </si>
  <si>
    <t>IL&amp;FS Transportation Networks Limited</t>
  </si>
  <si>
    <t>INE975G08223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</si>
</sst>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</numFmts>
  <fonts count="19" x14ac:knownFonts="1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67" fontId="0" fillId="0" borderId="0" xfId="0" applyNumberFormat="1"/>
    <xf numFmtId="167" fontId="8" fillId="3" borderId="0" xfId="0" applyNumberFormat="1" applyFont="1" applyFill="1"/>
    <xf numFmtId="167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10" fillId="0" borderId="0" xfId="0" applyFont="1" applyBorder="1" applyAlignment="1">
      <alignment horizontal="left" vertical="top"/>
    </xf>
    <xf numFmtId="4" fontId="9" fillId="2" borderId="0" xfId="0" applyNumberFormat="1" applyFont="1" applyFill="1"/>
    <xf numFmtId="0" fontId="0" fillId="0" borderId="0" xfId="0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15" fontId="0" fillId="0" borderId="0" xfId="0" applyNumberFormat="1"/>
    <xf numFmtId="15" fontId="0" fillId="0" borderId="0" xfId="1" applyNumberFormat="1" applyFont="1"/>
    <xf numFmtId="0" fontId="12" fillId="0" borderId="0" xfId="0" applyFont="1" applyFill="1" applyBorder="1"/>
    <xf numFmtId="9" fontId="0" fillId="0" borderId="0" xfId="0" applyNumberFormat="1"/>
    <xf numFmtId="9" fontId="0" fillId="0" borderId="0" xfId="0" applyNumberFormat="1" applyFont="1"/>
    <xf numFmtId="167" fontId="0" fillId="0" borderId="0" xfId="0" applyNumberFormat="1" applyFill="1"/>
    <xf numFmtId="39" fontId="0" fillId="0" borderId="0" xfId="0" applyNumberFormat="1" applyFont="1" applyFill="1"/>
    <xf numFmtId="167" fontId="0" fillId="0" borderId="0" xfId="0" applyNumberFormat="1" applyFont="1" applyFill="1"/>
    <xf numFmtId="0" fontId="10" fillId="0" borderId="0" xfId="0" applyFont="1" applyFill="1"/>
    <xf numFmtId="167" fontId="1" fillId="2" borderId="0" xfId="1" applyNumberFormat="1" applyFont="1" applyFill="1" applyBorder="1" applyAlignment="1">
      <alignment horizontal="center" vertical="top" wrapText="1"/>
    </xf>
    <xf numFmtId="10" fontId="0" fillId="0" borderId="0" xfId="0" quotePrefix="1" applyNumberFormat="1" applyFont="1" applyFill="1"/>
    <xf numFmtId="167" fontId="1" fillId="2" borderId="3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/>
    <xf numFmtId="0" fontId="8" fillId="0" borderId="0" xfId="0" applyFont="1" applyFill="1"/>
    <xf numFmtId="39" fontId="8" fillId="0" borderId="0" xfId="0" applyNumberFormat="1" applyFont="1" applyFill="1"/>
    <xf numFmtId="10" fontId="8" fillId="0" borderId="0" xfId="0" applyNumberFormat="1" applyFont="1" applyFill="1"/>
    <xf numFmtId="167" fontId="8" fillId="0" borderId="0" xfId="0" applyNumberFormat="1" applyFont="1" applyFill="1"/>
    <xf numFmtId="0" fontId="18" fillId="0" borderId="0" xfId="0" applyFont="1" applyFill="1"/>
    <xf numFmtId="39" fontId="18" fillId="0" borderId="0" xfId="0" applyNumberFormat="1" applyFont="1" applyFill="1"/>
    <xf numFmtId="10" fontId="8" fillId="3" borderId="0" xfId="3" applyNumberFormat="1" applyFont="1" applyFill="1"/>
    <xf numFmtId="164" fontId="0" fillId="0" borderId="0" xfId="1" applyFont="1" applyFill="1"/>
    <xf numFmtId="4" fontId="8" fillId="3" borderId="0" xfId="0" applyNumberFormat="1" applyFont="1" applyFill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6.42578125" bestFit="1" customWidth="1"/>
    <col min="2" max="2" width="45" bestFit="1" customWidth="1"/>
    <col min="3" max="3" width="14" bestFit="1" customWidth="1"/>
    <col min="4" max="4" width="16.28515625" bestFit="1" customWidth="1"/>
    <col min="5" max="5" width="22.7109375" bestFit="1" customWidth="1"/>
    <col min="6" max="6" width="14" bestFit="1" customWidth="1"/>
    <col min="7" max="7" width="11.85546875" bestFit="1" customWidth="1"/>
    <col min="8" max="8" width="11.85546875" customWidth="1"/>
    <col min="9" max="9" width="15.7109375" style="33" bestFit="1" customWidth="1"/>
    <col min="10" max="10" width="17.42578125" bestFit="1" customWidth="1"/>
    <col min="11" max="11" width="8" bestFit="1" customWidth="1"/>
  </cols>
  <sheetData>
    <row r="1" spans="1:9" ht="24" customHeight="1" x14ac:dyDescent="0.2">
      <c r="A1" s="1"/>
      <c r="B1" s="63" t="s">
        <v>66</v>
      </c>
      <c r="C1" s="64"/>
      <c r="D1" s="64"/>
      <c r="E1" s="64"/>
      <c r="F1" s="64"/>
      <c r="G1" s="64"/>
      <c r="H1" s="64"/>
    </row>
    <row r="2" spans="1:9" x14ac:dyDescent="0.2">
      <c r="A2" s="2" t="s">
        <v>0</v>
      </c>
      <c r="B2" s="3" t="s">
        <v>65</v>
      </c>
      <c r="C2" s="3"/>
      <c r="D2" s="4"/>
      <c r="E2" s="5"/>
      <c r="F2" s="6"/>
      <c r="G2" s="45"/>
      <c r="H2" s="45"/>
    </row>
    <row r="3" spans="1:9" ht="15.75" customHeight="1" x14ac:dyDescent="0.2">
      <c r="A3" s="7"/>
      <c r="B3" s="8"/>
      <c r="C3" s="8"/>
      <c r="D3" s="2"/>
      <c r="E3" s="5"/>
      <c r="F3" s="6"/>
      <c r="G3" s="45"/>
      <c r="H3" s="45"/>
    </row>
    <row r="4" spans="1:9" ht="25.5" x14ac:dyDescent="0.2">
      <c r="A4" s="9" t="s">
        <v>16</v>
      </c>
      <c r="B4" s="10" t="s">
        <v>7</v>
      </c>
      <c r="C4" s="10" t="s">
        <v>21</v>
      </c>
      <c r="D4" s="10" t="s">
        <v>18</v>
      </c>
      <c r="E4" s="18" t="s">
        <v>9</v>
      </c>
      <c r="F4" s="11" t="s">
        <v>14</v>
      </c>
      <c r="G4" s="44" t="s">
        <v>2</v>
      </c>
      <c r="H4" s="42" t="s">
        <v>46</v>
      </c>
    </row>
    <row r="5" spans="1:9" ht="12.75" customHeight="1" x14ac:dyDescent="0.2">
      <c r="E5" s="19"/>
      <c r="F5" s="21"/>
      <c r="G5" s="15"/>
      <c r="H5" s="15"/>
    </row>
    <row r="6" spans="1:9" ht="12.75" customHeight="1" x14ac:dyDescent="0.2">
      <c r="E6" s="19"/>
      <c r="F6" s="21"/>
      <c r="G6" s="15"/>
      <c r="H6" s="15"/>
    </row>
    <row r="7" spans="1:9" ht="12.75" customHeight="1" x14ac:dyDescent="0.2">
      <c r="B7" s="24" t="s">
        <v>1</v>
      </c>
      <c r="C7" s="24"/>
      <c r="E7" s="19"/>
      <c r="F7" s="21"/>
      <c r="G7" s="15"/>
      <c r="H7" s="15"/>
    </row>
    <row r="8" spans="1:9" ht="12.75" customHeight="1" x14ac:dyDescent="0.3">
      <c r="B8" s="35" t="s">
        <v>33</v>
      </c>
      <c r="C8" s="24"/>
      <c r="E8" s="19"/>
      <c r="F8" s="21"/>
      <c r="G8" s="15"/>
      <c r="H8" s="15"/>
      <c r="I8"/>
    </row>
    <row r="9" spans="1:9" ht="12.75" customHeight="1" x14ac:dyDescent="0.2">
      <c r="A9">
        <v>1</v>
      </c>
      <c r="B9" s="32" t="s">
        <v>55</v>
      </c>
      <c r="C9" s="31" t="s">
        <v>56</v>
      </c>
      <c r="D9" t="s">
        <v>64</v>
      </c>
      <c r="E9" s="29">
        <v>2911.143</v>
      </c>
      <c r="F9" s="30">
        <f>+E9/$E$52</f>
        <v>6.7429780518891119E-2</v>
      </c>
      <c r="G9" s="15">
        <v>44553</v>
      </c>
      <c r="H9" s="30">
        <v>9.8599999999999993E-2</v>
      </c>
    </row>
    <row r="10" spans="1:9" ht="12.75" customHeight="1" x14ac:dyDescent="0.2">
      <c r="A10">
        <v>2</v>
      </c>
      <c r="B10" s="32" t="s">
        <v>61</v>
      </c>
      <c r="C10" s="31" t="s">
        <v>59</v>
      </c>
      <c r="D10" t="s">
        <v>60</v>
      </c>
      <c r="E10" s="29">
        <v>2864.76</v>
      </c>
      <c r="F10" s="30">
        <f>+E10/$E$52</f>
        <v>6.6355427417786939E-2</v>
      </c>
      <c r="G10" s="15">
        <v>44621</v>
      </c>
      <c r="H10" s="30">
        <v>9.5200000000000007E-2</v>
      </c>
    </row>
    <row r="11" spans="1:9" ht="12.75" customHeight="1" x14ac:dyDescent="0.2">
      <c r="B11" s="13" t="s">
        <v>19</v>
      </c>
      <c r="C11" s="13"/>
      <c r="D11" s="13"/>
      <c r="E11" s="20">
        <f>SUM(E9:E10)</f>
        <v>5775.9030000000002</v>
      </c>
      <c r="F11" s="22">
        <f>SUM(F9:F10)</f>
        <v>0.13378520793667806</v>
      </c>
      <c r="G11" s="16"/>
      <c r="H11" s="16"/>
      <c r="I11"/>
    </row>
    <row r="12" spans="1:9" ht="12.75" customHeight="1" x14ac:dyDescent="0.2">
      <c r="B12" s="24"/>
      <c r="C12" s="24"/>
      <c r="E12" s="19"/>
      <c r="F12" s="21"/>
      <c r="G12" s="15"/>
      <c r="H12" s="15"/>
      <c r="I12"/>
    </row>
    <row r="13" spans="1:9" ht="12.75" customHeight="1" x14ac:dyDescent="0.2">
      <c r="B13" s="24" t="s">
        <v>4</v>
      </c>
      <c r="C13" s="24"/>
      <c r="E13" s="19"/>
      <c r="F13" s="21"/>
      <c r="G13" s="15"/>
      <c r="H13" s="15"/>
      <c r="I13"/>
    </row>
    <row r="14" spans="1:9" ht="12.75" customHeight="1" x14ac:dyDescent="0.2">
      <c r="A14">
        <v>3</v>
      </c>
      <c r="B14" s="32" t="s">
        <v>58</v>
      </c>
      <c r="C14" s="32" t="s">
        <v>57</v>
      </c>
      <c r="D14" s="30" t="s">
        <v>6</v>
      </c>
      <c r="E14" s="29">
        <v>12278.3375</v>
      </c>
      <c r="F14" s="30">
        <f t="shared" ref="F14:F20" si="0">+E14/$E$52</f>
        <v>0.28439880925185407</v>
      </c>
      <c r="G14" s="40">
        <v>44631</v>
      </c>
      <c r="H14" s="30">
        <v>3.4500000000000003E-2</v>
      </c>
      <c r="I14" s="28"/>
    </row>
    <row r="15" spans="1:9" ht="12.75" customHeight="1" x14ac:dyDescent="0.2">
      <c r="A15">
        <f t="shared" ref="A15:A20" si="1">+A14+1</f>
        <v>4</v>
      </c>
      <c r="B15" s="32" t="s">
        <v>62</v>
      </c>
      <c r="C15" s="32" t="s">
        <v>63</v>
      </c>
      <c r="D15" s="30" t="s">
        <v>6</v>
      </c>
      <c r="E15" s="29">
        <v>1403.5117299999999</v>
      </c>
      <c r="F15" s="30">
        <f t="shared" si="0"/>
        <v>3.2509048133186572E-2</v>
      </c>
      <c r="G15" s="40">
        <v>44728</v>
      </c>
      <c r="H15" s="30">
        <v>3.5750000000000004E-2</v>
      </c>
      <c r="I15" s="28"/>
    </row>
    <row r="16" spans="1:9" ht="12.75" customHeight="1" x14ac:dyDescent="0.2">
      <c r="A16">
        <f t="shared" si="1"/>
        <v>5</v>
      </c>
      <c r="B16" s="32" t="s">
        <v>51</v>
      </c>
      <c r="C16" s="32" t="s">
        <v>49</v>
      </c>
      <c r="D16" s="30" t="s">
        <v>6</v>
      </c>
      <c r="E16" s="29">
        <v>959.12470589999998</v>
      </c>
      <c r="F16" s="30">
        <f t="shared" si="0"/>
        <v>2.2215867928536314E-2</v>
      </c>
      <c r="G16" s="40">
        <v>44623</v>
      </c>
      <c r="H16" s="30">
        <v>3.4375000000000003E-2</v>
      </c>
      <c r="I16" s="28"/>
    </row>
    <row r="17" spans="1:14" ht="12.75" customHeight="1" x14ac:dyDescent="0.2">
      <c r="A17">
        <f t="shared" si="1"/>
        <v>6</v>
      </c>
      <c r="B17" s="32" t="s">
        <v>42</v>
      </c>
      <c r="C17" s="32" t="s">
        <v>41</v>
      </c>
      <c r="D17" s="30" t="s">
        <v>6</v>
      </c>
      <c r="E17" s="29">
        <v>948.22825</v>
      </c>
      <c r="F17" s="30">
        <f t="shared" si="0"/>
        <v>2.1963477156330766E-2</v>
      </c>
      <c r="G17" s="40">
        <v>44462</v>
      </c>
      <c r="H17" s="30">
        <v>3.1E-2</v>
      </c>
      <c r="I17" s="28"/>
    </row>
    <row r="18" spans="1:14" ht="12.75" customHeight="1" x14ac:dyDescent="0.2">
      <c r="A18">
        <f t="shared" si="1"/>
        <v>7</v>
      </c>
      <c r="B18" s="32" t="s">
        <v>54</v>
      </c>
      <c r="C18" s="32" t="s">
        <v>53</v>
      </c>
      <c r="D18" s="30" t="s">
        <v>6</v>
      </c>
      <c r="E18" s="29">
        <v>452.44439689999996</v>
      </c>
      <c r="F18" s="30">
        <f t="shared" si="0"/>
        <v>1.0479810294433855E-2</v>
      </c>
      <c r="G18" s="40">
        <v>44602</v>
      </c>
      <c r="H18" s="30">
        <v>3.4250000000000003E-2</v>
      </c>
      <c r="I18" s="28"/>
    </row>
    <row r="19" spans="1:14" ht="12.75" customHeight="1" x14ac:dyDescent="0.2">
      <c r="A19">
        <f t="shared" si="1"/>
        <v>8</v>
      </c>
      <c r="B19" s="32" t="s">
        <v>52</v>
      </c>
      <c r="C19" s="32" t="s">
        <v>50</v>
      </c>
      <c r="D19" s="30" t="s">
        <v>6</v>
      </c>
      <c r="E19" s="29">
        <v>71.315418600000001</v>
      </c>
      <c r="F19" s="30">
        <f t="shared" si="0"/>
        <v>1.6518539363441938E-3</v>
      </c>
      <c r="G19" s="40">
        <v>44588</v>
      </c>
      <c r="H19" s="30">
        <v>3.4049999999999997E-2</v>
      </c>
      <c r="I19" s="28"/>
    </row>
    <row r="20" spans="1:14" ht="12.75" customHeight="1" x14ac:dyDescent="0.2">
      <c r="A20">
        <f t="shared" si="1"/>
        <v>9</v>
      </c>
      <c r="B20" s="32" t="s">
        <v>48</v>
      </c>
      <c r="C20" s="32" t="s">
        <v>47</v>
      </c>
      <c r="D20" s="30" t="s">
        <v>6</v>
      </c>
      <c r="E20" s="29">
        <v>31.699718900000001</v>
      </c>
      <c r="F20" s="30">
        <f t="shared" si="0"/>
        <v>7.3424942984166169E-4</v>
      </c>
      <c r="G20" s="40">
        <v>44560</v>
      </c>
      <c r="H20" s="30">
        <v>3.3300000000000003E-2</v>
      </c>
      <c r="I20" s="28"/>
    </row>
    <row r="21" spans="1:14" ht="12.75" customHeight="1" x14ac:dyDescent="0.2">
      <c r="B21" s="27"/>
      <c r="C21" s="27"/>
      <c r="D21" s="32"/>
      <c r="E21" s="39"/>
      <c r="F21" s="30"/>
      <c r="G21" s="40"/>
      <c r="H21" s="40"/>
      <c r="I21"/>
    </row>
    <row r="22" spans="1:14" ht="12.75" customHeight="1" x14ac:dyDescent="0.2">
      <c r="B22" s="13" t="s">
        <v>19</v>
      </c>
      <c r="C22" s="13"/>
      <c r="D22" s="13"/>
      <c r="E22" s="20">
        <f>SUM(E14:E21)</f>
        <v>16144.661720299999</v>
      </c>
      <c r="F22" s="22">
        <f>SUM(F14:F21)</f>
        <v>0.37395311613052745</v>
      </c>
      <c r="G22" s="16"/>
      <c r="H22" s="16"/>
      <c r="I22"/>
      <c r="J22" s="12"/>
      <c r="K22" s="25"/>
    </row>
    <row r="23" spans="1:14" ht="12.75" customHeight="1" x14ac:dyDescent="0.2">
      <c r="E23" s="19"/>
      <c r="F23" s="21"/>
      <c r="G23" s="15"/>
      <c r="H23" s="15"/>
      <c r="I23"/>
      <c r="J23" s="21"/>
      <c r="K23" s="30"/>
      <c r="N23" s="36"/>
    </row>
    <row r="24" spans="1:14" ht="12.75" customHeight="1" x14ac:dyDescent="0.2">
      <c r="B24" s="24" t="s">
        <v>13</v>
      </c>
      <c r="C24" s="24"/>
      <c r="E24" s="19"/>
      <c r="F24" s="21"/>
      <c r="G24" s="15"/>
      <c r="H24" s="15"/>
      <c r="I24"/>
      <c r="J24" s="31"/>
      <c r="K24" s="30"/>
      <c r="M24" s="31"/>
      <c r="N24" s="37"/>
    </row>
    <row r="25" spans="1:14" ht="12.75" customHeight="1" x14ac:dyDescent="0.2">
      <c r="B25" s="24" t="s">
        <v>12</v>
      </c>
      <c r="C25" s="24"/>
      <c r="E25" s="19"/>
      <c r="F25" s="21"/>
      <c r="G25" s="15"/>
      <c r="H25" s="15"/>
      <c r="I25"/>
      <c r="J25" s="31"/>
      <c r="K25" s="30"/>
      <c r="M25" s="31"/>
      <c r="N25" s="37"/>
    </row>
    <row r="26" spans="1:14" s="31" customFormat="1" ht="12.75" customHeight="1" x14ac:dyDescent="0.2">
      <c r="A26">
        <f>+A20+1</f>
        <v>10</v>
      </c>
      <c r="B26" s="32" t="s">
        <v>39</v>
      </c>
      <c r="C26" s="32" t="s">
        <v>40</v>
      </c>
      <c r="D26" s="32" t="s">
        <v>38</v>
      </c>
      <c r="E26" s="29">
        <v>11949.5695</v>
      </c>
      <c r="F26" s="30">
        <f t="shared" ref="F26:F31" si="2">+E26/$E$52</f>
        <v>0.27678367180184393</v>
      </c>
      <c r="G26" s="40">
        <v>45306</v>
      </c>
      <c r="H26" s="43">
        <v>6.3074999999999992E-2</v>
      </c>
      <c r="I26" s="33"/>
      <c r="K26" s="30"/>
      <c r="N26" s="37"/>
    </row>
    <row r="27" spans="1:14" s="31" customFormat="1" ht="12.75" customHeight="1" x14ac:dyDescent="0.2">
      <c r="A27">
        <f>+A26+1</f>
        <v>11</v>
      </c>
      <c r="B27" s="32" t="s">
        <v>30</v>
      </c>
      <c r="C27" s="32" t="s">
        <v>29</v>
      </c>
      <c r="D27" s="32" t="s">
        <v>37</v>
      </c>
      <c r="E27" s="29">
        <v>3857.924</v>
      </c>
      <c r="F27" s="30">
        <f t="shared" si="2"/>
        <v>8.9359735532937579E-2</v>
      </c>
      <c r="G27" s="40">
        <v>45142</v>
      </c>
      <c r="H27" s="43">
        <v>7.8649999999999998E-2</v>
      </c>
      <c r="I27" s="33"/>
      <c r="K27" s="30"/>
      <c r="M27"/>
      <c r="N27" s="36"/>
    </row>
    <row r="28" spans="1:14" s="31" customFormat="1" ht="12.75" customHeight="1" x14ac:dyDescent="0.2">
      <c r="A28" s="31">
        <f t="shared" ref="A28:A31" si="3">A27+1</f>
        <v>12</v>
      </c>
      <c r="B28" s="32" t="s">
        <v>20</v>
      </c>
      <c r="C28" s="32" t="s">
        <v>43</v>
      </c>
      <c r="D28" s="32" t="s">
        <v>31</v>
      </c>
      <c r="E28" s="29">
        <v>870.16</v>
      </c>
      <c r="F28" s="30">
        <f t="shared" si="2"/>
        <v>2.0155209763422232E-2</v>
      </c>
      <c r="G28" s="40">
        <v>44829</v>
      </c>
      <c r="H28" s="43">
        <v>0</v>
      </c>
      <c r="I28" s="33"/>
      <c r="K28" s="30"/>
      <c r="M28"/>
      <c r="N28" s="36"/>
    </row>
    <row r="29" spans="1:14" s="31" customFormat="1" ht="12.75" customHeight="1" x14ac:dyDescent="0.2">
      <c r="A29" s="31">
        <f t="shared" si="3"/>
        <v>13</v>
      </c>
      <c r="B29" s="32" t="s">
        <v>20</v>
      </c>
      <c r="C29" s="32" t="s">
        <v>44</v>
      </c>
      <c r="D29" s="32" t="s">
        <v>31</v>
      </c>
      <c r="E29" s="29">
        <v>870.16</v>
      </c>
      <c r="F29" s="30">
        <f t="shared" si="2"/>
        <v>2.0155209763422232E-2</v>
      </c>
      <c r="G29" s="40">
        <v>45194</v>
      </c>
      <c r="H29" s="43">
        <v>0</v>
      </c>
      <c r="I29" s="33"/>
      <c r="J29" s="21"/>
      <c r="K29" s="30"/>
      <c r="M29"/>
      <c r="N29" s="36"/>
    </row>
    <row r="30" spans="1:14" s="31" customFormat="1" ht="12.75" customHeight="1" x14ac:dyDescent="0.2">
      <c r="A30" s="31">
        <f t="shared" si="3"/>
        <v>14</v>
      </c>
      <c r="B30" s="32" t="s">
        <v>20</v>
      </c>
      <c r="C30" s="32" t="s">
        <v>45</v>
      </c>
      <c r="D30" s="32" t="s">
        <v>31</v>
      </c>
      <c r="E30" s="29">
        <v>870.16</v>
      </c>
      <c r="F30" s="30">
        <f t="shared" si="2"/>
        <v>2.0155209763422232E-2</v>
      </c>
      <c r="G30" s="40">
        <v>45255</v>
      </c>
      <c r="H30" s="43">
        <v>0</v>
      </c>
      <c r="I30" s="33"/>
      <c r="K30" s="30"/>
      <c r="N30" s="37"/>
    </row>
    <row r="31" spans="1:14" s="31" customFormat="1" ht="12.75" customHeight="1" x14ac:dyDescent="0.2">
      <c r="A31" s="31">
        <f t="shared" si="3"/>
        <v>15</v>
      </c>
      <c r="B31" s="32" t="s">
        <v>5</v>
      </c>
      <c r="C31" s="32" t="s">
        <v>22</v>
      </c>
      <c r="D31" s="32" t="s">
        <v>24</v>
      </c>
      <c r="E31" s="29">
        <v>701.952</v>
      </c>
      <c r="F31" s="30">
        <f t="shared" si="2"/>
        <v>1.6259067072554201E-2</v>
      </c>
      <c r="G31" s="40">
        <v>44786</v>
      </c>
      <c r="H31" s="43">
        <v>0</v>
      </c>
      <c r="I31" s="33"/>
      <c r="J31" s="21"/>
      <c r="K31" s="30"/>
      <c r="N31" s="37"/>
    </row>
    <row r="32" spans="1:14" s="31" customFormat="1" ht="12.75" customHeight="1" x14ac:dyDescent="0.2">
      <c r="A32"/>
      <c r="I32"/>
      <c r="K32" s="30"/>
      <c r="N32" s="37"/>
    </row>
    <row r="33" spans="1:14" s="31" customFormat="1" ht="12.75" customHeight="1" x14ac:dyDescent="0.2">
      <c r="A33"/>
      <c r="B33" s="13" t="s">
        <v>19</v>
      </c>
      <c r="C33" s="13"/>
      <c r="D33" s="13"/>
      <c r="E33" s="20">
        <f>SUM(E26:E31)</f>
        <v>19119.925500000001</v>
      </c>
      <c r="F33" s="22">
        <f>SUM(F26:F31)</f>
        <v>0.44286810369760238</v>
      </c>
      <c r="G33" s="16"/>
      <c r="H33" s="16"/>
      <c r="I33"/>
      <c r="K33" s="30"/>
      <c r="N33" s="37"/>
    </row>
    <row r="34" spans="1:14" ht="12.75" customHeight="1" x14ac:dyDescent="0.2">
      <c r="E34" s="19"/>
      <c r="F34" s="21"/>
      <c r="G34" s="15"/>
      <c r="H34" s="15"/>
      <c r="I34"/>
      <c r="J34" s="32"/>
      <c r="K34" s="30"/>
      <c r="N34" s="36"/>
    </row>
    <row r="35" spans="1:14" ht="12.75" customHeight="1" x14ac:dyDescent="0.2">
      <c r="A35" s="31"/>
      <c r="B35" s="24" t="s">
        <v>10</v>
      </c>
      <c r="C35" s="24"/>
      <c r="E35" s="19"/>
      <c r="F35" s="21"/>
      <c r="G35" s="15"/>
      <c r="H35" s="15"/>
      <c r="I35"/>
      <c r="J35" s="31"/>
      <c r="K35" s="30"/>
      <c r="M35" s="31"/>
      <c r="N35" s="37"/>
    </row>
    <row r="36" spans="1:14" ht="12.75" customHeight="1" x14ac:dyDescent="0.2">
      <c r="A36" s="31">
        <f>A31+1</f>
        <v>16</v>
      </c>
      <c r="B36" s="32" t="s">
        <v>15</v>
      </c>
      <c r="C36" s="32" t="s">
        <v>23</v>
      </c>
      <c r="D36" s="32" t="s">
        <v>34</v>
      </c>
      <c r="E36" s="29">
        <v>811.24</v>
      </c>
      <c r="F36" s="30">
        <f>+E36/$E$52</f>
        <v>1.879046654463392E-2</v>
      </c>
      <c r="G36" s="40">
        <v>44786</v>
      </c>
      <c r="H36" s="43">
        <v>0.12465000000000001</v>
      </c>
      <c r="J36" s="31"/>
      <c r="K36" s="30"/>
      <c r="M36" s="31"/>
      <c r="N36" s="37"/>
    </row>
    <row r="37" spans="1:14" s="31" customFormat="1" ht="12.75" customHeight="1" x14ac:dyDescent="0.2">
      <c r="A37" s="31">
        <f>A36+1</f>
        <v>17</v>
      </c>
      <c r="B37" s="32" t="s">
        <v>27</v>
      </c>
      <c r="C37" s="32" t="s">
        <v>25</v>
      </c>
      <c r="D37" s="32" t="s">
        <v>35</v>
      </c>
      <c r="E37" s="29">
        <v>898.44500000000005</v>
      </c>
      <c r="F37" s="30">
        <f>+E37/$E$52</f>
        <v>2.0810365261443746E-2</v>
      </c>
      <c r="G37" s="40">
        <v>45016</v>
      </c>
      <c r="H37" s="43">
        <v>0.1037</v>
      </c>
      <c r="I37" s="33"/>
      <c r="K37" s="30"/>
      <c r="M37"/>
      <c r="N37" s="36"/>
    </row>
    <row r="38" spans="1:14" s="31" customFormat="1" ht="12.75" customHeight="1" x14ac:dyDescent="0.2">
      <c r="A38" s="31">
        <f>A37+1</f>
        <v>18</v>
      </c>
      <c r="B38" s="32" t="s">
        <v>28</v>
      </c>
      <c r="C38" s="32" t="s">
        <v>26</v>
      </c>
      <c r="D38" s="32" t="s">
        <v>35</v>
      </c>
      <c r="E38" s="29">
        <v>878.70799999999997</v>
      </c>
      <c r="F38" s="30">
        <f>+E38/$E$52</f>
        <v>2.0353204078327233E-2</v>
      </c>
      <c r="G38" s="40">
        <v>45016</v>
      </c>
      <c r="H38" s="43">
        <v>0.1037</v>
      </c>
      <c r="I38" s="33"/>
      <c r="K38" s="30"/>
    </row>
    <row r="39" spans="1:14" s="31" customFormat="1" ht="12.75" customHeight="1" x14ac:dyDescent="0.2">
      <c r="B39" s="32"/>
      <c r="C39" s="32"/>
      <c r="D39" s="32"/>
      <c r="E39" s="29"/>
      <c r="F39" s="30"/>
      <c r="G39" s="40"/>
      <c r="H39" s="40"/>
      <c r="I39"/>
      <c r="J39" s="21"/>
      <c r="K39" s="30"/>
    </row>
    <row r="40" spans="1:14" s="31" customFormat="1" ht="12.75" customHeight="1" x14ac:dyDescent="0.2">
      <c r="A40"/>
      <c r="B40" s="13" t="s">
        <v>19</v>
      </c>
      <c r="C40" s="13"/>
      <c r="D40" s="13"/>
      <c r="E40" s="20">
        <f>SUM(E36:E39)</f>
        <v>2588.393</v>
      </c>
      <c r="F40" s="22">
        <f>SUM(F36:F39)</f>
        <v>5.9954035884404899E-2</v>
      </c>
      <c r="G40" s="16"/>
      <c r="H40" s="16"/>
      <c r="I40"/>
      <c r="K40" s="30"/>
    </row>
    <row r="41" spans="1:14" ht="12.75" customHeight="1" x14ac:dyDescent="0.2">
      <c r="E41" s="19"/>
      <c r="F41" s="21"/>
      <c r="G41" s="15"/>
      <c r="H41" s="15"/>
      <c r="I41" s="34"/>
      <c r="J41" s="31"/>
      <c r="K41" s="30"/>
    </row>
    <row r="42" spans="1:14" ht="12.75" customHeight="1" x14ac:dyDescent="0.2">
      <c r="B42" s="24" t="s">
        <v>36</v>
      </c>
      <c r="E42" s="19"/>
      <c r="F42" s="21"/>
      <c r="G42" s="15"/>
      <c r="H42" s="15"/>
      <c r="I42" s="34"/>
      <c r="J42" s="31"/>
      <c r="K42" s="30"/>
    </row>
    <row r="43" spans="1:14" ht="12.75" customHeight="1" x14ac:dyDescent="0.2">
      <c r="B43" s="32"/>
      <c r="C43" s="27"/>
      <c r="D43" s="27"/>
      <c r="E43" s="29"/>
      <c r="F43" s="30"/>
      <c r="G43" s="38"/>
      <c r="H43" s="38"/>
      <c r="I43" s="34"/>
      <c r="J43" s="31"/>
      <c r="K43" s="31"/>
    </row>
    <row r="44" spans="1:14" s="31" customFormat="1" ht="12.75" customHeight="1" x14ac:dyDescent="0.2">
      <c r="A44"/>
      <c r="B44" s="13" t="s">
        <v>19</v>
      </c>
      <c r="C44" s="13"/>
      <c r="D44" s="13"/>
      <c r="E44" s="20">
        <f>SUM(E42:E43)</f>
        <v>0</v>
      </c>
      <c r="F44" s="22">
        <f>SUM(F42:F43)</f>
        <v>0</v>
      </c>
      <c r="G44" s="16"/>
      <c r="H44" s="16"/>
      <c r="I44" s="28"/>
    </row>
    <row r="45" spans="1:14" ht="12.75" customHeight="1" x14ac:dyDescent="0.2">
      <c r="E45" s="19"/>
      <c r="F45" s="21"/>
      <c r="G45" s="15"/>
      <c r="H45" s="15"/>
      <c r="I45" s="34"/>
    </row>
    <row r="46" spans="1:14" ht="12.75" customHeight="1" x14ac:dyDescent="0.2">
      <c r="B46" s="41" t="s">
        <v>32</v>
      </c>
      <c r="C46" s="41"/>
      <c r="D46" s="27" t="s">
        <v>17</v>
      </c>
      <c r="E46" s="29">
        <v>240</v>
      </c>
      <c r="F46" s="30">
        <f>+E46/$E$52</f>
        <v>5.5590355144126786E-3</v>
      </c>
      <c r="G46" s="38"/>
      <c r="H46" s="38"/>
      <c r="I46" s="34"/>
    </row>
    <row r="47" spans="1:14" ht="12.75" customHeight="1" x14ac:dyDescent="0.2">
      <c r="B47" s="13" t="s">
        <v>19</v>
      </c>
      <c r="C47" s="13"/>
      <c r="D47" s="13"/>
      <c r="E47" s="20">
        <f>+E46</f>
        <v>240</v>
      </c>
      <c r="F47" s="22">
        <f>+F46</f>
        <v>5.5590355144126786E-3</v>
      </c>
      <c r="G47" s="16"/>
      <c r="H47" s="16"/>
      <c r="I47" s="28"/>
    </row>
    <row r="48" spans="1:14" ht="12.75" customHeight="1" x14ac:dyDescent="0.2">
      <c r="E48" s="19"/>
      <c r="F48" s="21"/>
      <c r="G48" s="15"/>
      <c r="H48" s="15"/>
      <c r="I48" s="34"/>
    </row>
    <row r="49" spans="2:10" ht="12.75" customHeight="1" x14ac:dyDescent="0.2">
      <c r="B49" s="24" t="s">
        <v>11</v>
      </c>
      <c r="C49" s="24"/>
      <c r="E49" s="19"/>
      <c r="F49" s="21"/>
      <c r="G49" s="15"/>
      <c r="H49" s="15"/>
      <c r="I49" s="34"/>
    </row>
    <row r="50" spans="2:10" ht="12.75" customHeight="1" x14ac:dyDescent="0.2">
      <c r="B50" s="24" t="s">
        <v>3</v>
      </c>
      <c r="C50" s="24"/>
      <c r="E50" s="19">
        <f>E52-E22-E33-E40-E47-E44-E11</f>
        <v>-695.92644070000279</v>
      </c>
      <c r="F50" s="21">
        <f>+E50/$E$52</f>
        <v>-1.6119499163625518E-2</v>
      </c>
      <c r="G50" s="15"/>
      <c r="H50" s="15"/>
      <c r="I50" s="34"/>
    </row>
    <row r="51" spans="2:10" ht="12.75" customHeight="1" x14ac:dyDescent="0.2">
      <c r="B51" s="13" t="s">
        <v>19</v>
      </c>
      <c r="C51" s="13"/>
      <c r="D51" s="13"/>
      <c r="E51" s="20">
        <f>SUM(E50:E50)</f>
        <v>-695.92644070000279</v>
      </c>
      <c r="F51" s="22">
        <f>SUM(F50)</f>
        <v>-1.6119499163625518E-2</v>
      </c>
      <c r="G51" s="16"/>
      <c r="H51" s="16"/>
      <c r="I51" s="34"/>
    </row>
    <row r="52" spans="2:10" ht="12.75" customHeight="1" x14ac:dyDescent="0.2">
      <c r="B52" s="14" t="s">
        <v>8</v>
      </c>
      <c r="C52" s="14"/>
      <c r="D52" s="14"/>
      <c r="E52" s="26">
        <v>43172.956779599997</v>
      </c>
      <c r="F52" s="23">
        <f>+F51+F40+F33+F22+F47+F44+F11</f>
        <v>1</v>
      </c>
      <c r="G52" s="17"/>
      <c r="H52" s="17"/>
      <c r="I52" s="34"/>
    </row>
    <row r="53" spans="2:10" ht="12.75" customHeight="1" thickBot="1" x14ac:dyDescent="0.25">
      <c r="I53" s="34"/>
    </row>
    <row r="54" spans="2:10" ht="26.25" customHeight="1" x14ac:dyDescent="0.2">
      <c r="B54" s="65" t="s">
        <v>67</v>
      </c>
      <c r="C54" s="66"/>
      <c r="D54" s="66"/>
      <c r="E54" s="66"/>
      <c r="F54" s="66"/>
      <c r="G54" s="66"/>
      <c r="H54" s="67"/>
    </row>
    <row r="55" spans="2:10" ht="26.25" customHeight="1" x14ac:dyDescent="0.2">
      <c r="B55" s="68" t="s">
        <v>68</v>
      </c>
      <c r="C55" s="69"/>
      <c r="D55" s="69"/>
      <c r="E55" s="69"/>
      <c r="F55" s="69"/>
      <c r="G55" s="69"/>
      <c r="H55" s="70"/>
    </row>
    <row r="56" spans="2:10" ht="45" x14ac:dyDescent="0.2">
      <c r="B56" s="46" t="s">
        <v>69</v>
      </c>
      <c r="C56" s="71" t="s">
        <v>21</v>
      </c>
      <c r="D56" s="71"/>
      <c r="E56" s="47" t="s">
        <v>70</v>
      </c>
      <c r="F56" s="48" t="s">
        <v>71</v>
      </c>
      <c r="G56" s="56" t="s">
        <v>74</v>
      </c>
      <c r="H56" s="57"/>
    </row>
    <row r="57" spans="2:10" ht="51" x14ac:dyDescent="0.2">
      <c r="B57" s="49" t="s">
        <v>5</v>
      </c>
      <c r="C57" s="53" t="s">
        <v>22</v>
      </c>
      <c r="D57" s="53"/>
      <c r="E57" s="50" t="s">
        <v>24</v>
      </c>
      <c r="F57" s="51" t="s">
        <v>72</v>
      </c>
      <c r="G57" s="53">
        <v>11.699199999999999</v>
      </c>
      <c r="H57" s="54"/>
      <c r="J57" s="28"/>
    </row>
    <row r="58" spans="2:10" ht="18.75" customHeight="1" x14ac:dyDescent="0.2">
      <c r="B58" s="55" t="s">
        <v>75</v>
      </c>
      <c r="C58" s="56"/>
      <c r="D58" s="56"/>
      <c r="E58" s="56"/>
      <c r="F58" s="56"/>
      <c r="G58" s="56"/>
      <c r="H58" s="57"/>
    </row>
    <row r="59" spans="2:10" ht="12.75" customHeight="1" x14ac:dyDescent="0.2">
      <c r="B59" s="55"/>
      <c r="C59" s="56"/>
      <c r="D59" s="56"/>
      <c r="E59" s="56"/>
      <c r="F59" s="56"/>
      <c r="G59" s="56"/>
      <c r="H59" s="57"/>
    </row>
    <row r="60" spans="2:10" ht="12.75" customHeight="1" x14ac:dyDescent="0.2">
      <c r="B60" s="55"/>
      <c r="C60" s="56"/>
      <c r="D60" s="56"/>
      <c r="E60" s="56"/>
      <c r="F60" s="56"/>
      <c r="G60" s="56"/>
      <c r="H60" s="57"/>
    </row>
    <row r="61" spans="2:10" ht="12.75" customHeight="1" x14ac:dyDescent="0.2">
      <c r="B61" s="58" t="s">
        <v>76</v>
      </c>
      <c r="C61" s="59"/>
      <c r="D61" s="59"/>
      <c r="E61" s="59"/>
      <c r="F61" s="59"/>
      <c r="G61" s="59"/>
      <c r="H61" s="60"/>
    </row>
    <row r="62" spans="2:10" ht="12.75" customHeight="1" x14ac:dyDescent="0.2">
      <c r="B62" s="58"/>
      <c r="C62" s="59"/>
      <c r="D62" s="59"/>
      <c r="E62" s="59"/>
      <c r="F62" s="59"/>
      <c r="G62" s="59"/>
      <c r="H62" s="60"/>
    </row>
    <row r="63" spans="2:10" ht="12.75" customHeight="1" x14ac:dyDescent="0.2">
      <c r="B63" s="58"/>
      <c r="C63" s="59"/>
      <c r="D63" s="59"/>
      <c r="E63" s="59"/>
      <c r="F63" s="59"/>
      <c r="G63" s="59"/>
      <c r="H63" s="60"/>
    </row>
    <row r="64" spans="2:10" ht="12.75" customHeight="1" thickBot="1" x14ac:dyDescent="0.3">
      <c r="B64" s="61" t="s">
        <v>73</v>
      </c>
      <c r="C64" s="62"/>
      <c r="D64" s="62"/>
      <c r="E64" s="62"/>
      <c r="F64" s="62"/>
      <c r="G64" s="62"/>
      <c r="H64" s="52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</sheetData>
  <sortState ref="B14:H20">
    <sortCondition descending="1" ref="E14:E20"/>
  </sortState>
  <mergeCells count="10">
    <mergeCell ref="B1:H1"/>
    <mergeCell ref="B54:H54"/>
    <mergeCell ref="B55:H55"/>
    <mergeCell ref="C56:D56"/>
    <mergeCell ref="G56:H56"/>
    <mergeCell ref="C57:D57"/>
    <mergeCell ref="G57:H57"/>
    <mergeCell ref="B58:H60"/>
    <mergeCell ref="B61:H63"/>
    <mergeCell ref="B64:G6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2" workbookViewId="0">
      <selection activeCell="B41" sqref="B41"/>
    </sheetView>
  </sheetViews>
  <sheetFormatPr defaultRowHeight="12.75" x14ac:dyDescent="0.2"/>
  <cols>
    <col min="2" max="2" width="45" bestFit="1" customWidth="1"/>
    <col min="3" max="3" width="14.42578125" bestFit="1" customWidth="1"/>
    <col min="4" max="4" width="10.5703125" bestFit="1" customWidth="1"/>
    <col min="6" max="6" width="8.140625" bestFit="1" customWidth="1"/>
    <col min="7" max="7" width="11.85546875" bestFit="1" customWidth="1"/>
    <col min="8" max="8" width="17.42578125" bestFit="1" customWidth="1"/>
  </cols>
  <sheetData>
    <row r="1" spans="1:8" ht="18.75" x14ac:dyDescent="0.2">
      <c r="A1" s="1"/>
      <c r="B1" s="63" t="s">
        <v>77</v>
      </c>
      <c r="C1" s="64"/>
      <c r="D1" s="64"/>
      <c r="E1" s="64"/>
      <c r="F1" s="64"/>
      <c r="G1" s="64"/>
      <c r="H1" s="64"/>
    </row>
    <row r="2" spans="1:8" x14ac:dyDescent="0.2">
      <c r="A2" s="2" t="s">
        <v>0</v>
      </c>
      <c r="B2" s="3" t="s">
        <v>65</v>
      </c>
      <c r="C2" s="3"/>
      <c r="D2" s="4"/>
      <c r="E2" s="5"/>
      <c r="F2" s="6"/>
      <c r="G2" s="45"/>
      <c r="H2" s="72"/>
    </row>
    <row r="3" spans="1:8" x14ac:dyDescent="0.2">
      <c r="A3" s="7"/>
      <c r="B3" s="8"/>
      <c r="C3" s="8"/>
      <c r="D3" s="2"/>
      <c r="E3" s="5"/>
      <c r="F3" s="6"/>
      <c r="G3" s="45"/>
      <c r="H3" s="72"/>
    </row>
    <row r="4" spans="1:8" ht="38.25" x14ac:dyDescent="0.2">
      <c r="A4" s="9" t="s">
        <v>16</v>
      </c>
      <c r="B4" s="10" t="s">
        <v>7</v>
      </c>
      <c r="C4" s="10" t="s">
        <v>21</v>
      </c>
      <c r="D4" s="10" t="s">
        <v>18</v>
      </c>
      <c r="E4" s="18" t="s">
        <v>9</v>
      </c>
      <c r="F4" s="11" t="s">
        <v>14</v>
      </c>
      <c r="G4" s="44" t="s">
        <v>2</v>
      </c>
      <c r="H4" s="42" t="s">
        <v>46</v>
      </c>
    </row>
    <row r="5" spans="1:8" x14ac:dyDescent="0.2">
      <c r="E5" s="19"/>
      <c r="F5" s="21"/>
      <c r="G5" s="15"/>
      <c r="H5" s="27"/>
    </row>
    <row r="6" spans="1:8" x14ac:dyDescent="0.2">
      <c r="B6" s="24" t="s">
        <v>1</v>
      </c>
      <c r="E6" s="19"/>
      <c r="F6" s="21"/>
      <c r="G6" s="15"/>
      <c r="H6" s="27"/>
    </row>
    <row r="7" spans="1:8" ht="15" x14ac:dyDescent="0.3">
      <c r="B7" s="35" t="s">
        <v>33</v>
      </c>
      <c r="E7" s="19"/>
      <c r="F7" s="21"/>
      <c r="G7" s="15"/>
      <c r="H7" s="27"/>
    </row>
    <row r="8" spans="1:8" x14ac:dyDescent="0.2">
      <c r="A8">
        <v>1</v>
      </c>
      <c r="B8" s="32" t="s">
        <v>55</v>
      </c>
      <c r="C8" s="31" t="s">
        <v>56</v>
      </c>
      <c r="D8" t="s">
        <v>64</v>
      </c>
      <c r="E8" s="29">
        <v>970.38099999999997</v>
      </c>
      <c r="F8" s="30">
        <f>+E8/$E$37</f>
        <v>5.3583405687971111E-2</v>
      </c>
      <c r="G8" s="15">
        <v>44553</v>
      </c>
      <c r="H8" s="30">
        <v>9.8599999999999993E-2</v>
      </c>
    </row>
    <row r="9" spans="1:8" x14ac:dyDescent="0.2">
      <c r="A9">
        <v>2</v>
      </c>
      <c r="B9" s="32" t="s">
        <v>61</v>
      </c>
      <c r="C9" s="31" t="s">
        <v>59</v>
      </c>
      <c r="D9" t="s">
        <v>60</v>
      </c>
      <c r="E9" s="29">
        <v>954.92</v>
      </c>
      <c r="F9" s="30">
        <f>+E9/$E$37</f>
        <v>5.2729665728778054E-2</v>
      </c>
      <c r="G9" s="15">
        <v>44621</v>
      </c>
      <c r="H9" s="30">
        <v>9.5200000000000007E-2</v>
      </c>
    </row>
    <row r="10" spans="1:8" x14ac:dyDescent="0.2">
      <c r="B10" s="13" t="s">
        <v>19</v>
      </c>
      <c r="C10" s="13"/>
      <c r="D10" s="13"/>
      <c r="E10" s="20">
        <f>SUM(E8:E9)</f>
        <v>1925.3009999999999</v>
      </c>
      <c r="F10" s="22">
        <f>SUM(F8:F9)</f>
        <v>0.10631307141674917</v>
      </c>
      <c r="G10" s="16"/>
      <c r="H10" s="16"/>
    </row>
    <row r="11" spans="1:8" x14ac:dyDescent="0.2">
      <c r="A11" s="27"/>
      <c r="B11" s="73"/>
      <c r="C11" s="73"/>
      <c r="D11" s="73"/>
      <c r="E11" s="74"/>
      <c r="F11" s="75"/>
      <c r="G11" s="76"/>
      <c r="H11" s="27"/>
    </row>
    <row r="12" spans="1:8" x14ac:dyDescent="0.2">
      <c r="A12" s="27"/>
      <c r="B12" s="24" t="s">
        <v>4</v>
      </c>
      <c r="C12" s="73"/>
      <c r="D12" s="73"/>
      <c r="E12" s="74"/>
      <c r="F12" s="75"/>
      <c r="G12" s="76"/>
      <c r="H12" s="27"/>
    </row>
    <row r="13" spans="1:8" x14ac:dyDescent="0.2">
      <c r="A13">
        <v>3</v>
      </c>
      <c r="B13" s="77" t="s">
        <v>54</v>
      </c>
      <c r="C13" s="77" t="s">
        <v>53</v>
      </c>
      <c r="D13" s="77" t="s">
        <v>6</v>
      </c>
      <c r="E13" s="29">
        <v>1668.023226</v>
      </c>
      <c r="F13" s="30">
        <f>+E13/$E$37</f>
        <v>9.2106466651466101E-2</v>
      </c>
      <c r="G13" s="40">
        <v>44602</v>
      </c>
      <c r="H13" s="30">
        <v>3.4250000000000003E-2</v>
      </c>
    </row>
    <row r="14" spans="1:8" x14ac:dyDescent="0.2">
      <c r="A14">
        <f>+A13+1</f>
        <v>4</v>
      </c>
      <c r="B14" s="32" t="s">
        <v>62</v>
      </c>
      <c r="C14" s="32" t="s">
        <v>63</v>
      </c>
      <c r="D14" s="30" t="s">
        <v>6</v>
      </c>
      <c r="E14" s="29">
        <v>265.80055239999996</v>
      </c>
      <c r="F14" s="30">
        <f>+E14/$E$37</f>
        <v>1.4677223514615416E-2</v>
      </c>
      <c r="G14" s="40">
        <v>44728</v>
      </c>
      <c r="H14" s="30">
        <v>3.5750000000000004E-2</v>
      </c>
    </row>
    <row r="15" spans="1:8" x14ac:dyDescent="0.2">
      <c r="A15">
        <f>+A14+1</f>
        <v>5</v>
      </c>
      <c r="B15" s="77" t="s">
        <v>48</v>
      </c>
      <c r="C15" s="77" t="s">
        <v>47</v>
      </c>
      <c r="D15" s="77" t="s">
        <v>6</v>
      </c>
      <c r="E15" s="29">
        <v>47.038292699999992</v>
      </c>
      <c r="F15" s="30">
        <f>+E15/$E$37</f>
        <v>2.5974044428050732E-3</v>
      </c>
      <c r="G15" s="40">
        <v>44560</v>
      </c>
      <c r="H15" s="30">
        <v>3.3300000000000003E-2</v>
      </c>
    </row>
    <row r="16" spans="1:8" x14ac:dyDescent="0.2">
      <c r="A16">
        <f>+A15+1</f>
        <v>6</v>
      </c>
      <c r="B16" s="77" t="s">
        <v>51</v>
      </c>
      <c r="C16" s="77" t="s">
        <v>49</v>
      </c>
      <c r="D16" s="77" t="s">
        <v>6</v>
      </c>
      <c r="E16" s="29">
        <v>23.933294100000001</v>
      </c>
      <c r="F16" s="30">
        <f>+E16/$E$37</f>
        <v>1.3215710192283501E-3</v>
      </c>
      <c r="G16" s="40">
        <v>44623</v>
      </c>
      <c r="H16" s="30">
        <v>3.4375000000000003E-2</v>
      </c>
    </row>
    <row r="17" spans="1:8" x14ac:dyDescent="0.2">
      <c r="B17" s="77"/>
      <c r="C17" s="77"/>
      <c r="D17" s="77"/>
      <c r="E17" s="78"/>
      <c r="F17" s="30"/>
      <c r="G17" s="40"/>
      <c r="H17" s="30"/>
    </row>
    <row r="18" spans="1:8" x14ac:dyDescent="0.2">
      <c r="A18" s="27"/>
      <c r="B18" s="13" t="s">
        <v>19</v>
      </c>
      <c r="C18" s="13"/>
      <c r="D18" s="13"/>
      <c r="E18" s="20">
        <f>SUM(E13:E17)</f>
        <v>2004.7953652000001</v>
      </c>
      <c r="F18" s="22">
        <f>SUM(F13:F17)</f>
        <v>0.11070266562811494</v>
      </c>
      <c r="G18" s="16"/>
      <c r="H18" s="16"/>
    </row>
    <row r="19" spans="1:8" x14ac:dyDescent="0.2">
      <c r="E19" s="19"/>
      <c r="F19" s="21"/>
      <c r="G19" s="15"/>
      <c r="H19" s="27"/>
    </row>
    <row r="20" spans="1:8" x14ac:dyDescent="0.2">
      <c r="B20" s="24" t="s">
        <v>13</v>
      </c>
      <c r="E20" s="19"/>
      <c r="F20" s="21"/>
      <c r="G20" s="15"/>
      <c r="H20" s="27"/>
    </row>
    <row r="21" spans="1:8" x14ac:dyDescent="0.2">
      <c r="B21" s="24" t="s">
        <v>12</v>
      </c>
      <c r="E21" s="19"/>
      <c r="F21" s="21"/>
      <c r="G21" s="15"/>
      <c r="H21" s="27"/>
    </row>
    <row r="22" spans="1:8" x14ac:dyDescent="0.2">
      <c r="A22">
        <f>A16+1</f>
        <v>7</v>
      </c>
      <c r="B22" s="32" t="s">
        <v>30</v>
      </c>
      <c r="C22" s="32" t="s">
        <v>29</v>
      </c>
      <c r="D22" s="32" t="s">
        <v>37</v>
      </c>
      <c r="E22" s="29">
        <v>5786.8860000000004</v>
      </c>
      <c r="F22" s="30">
        <f t="shared" ref="F22:F28" si="0">+E22/$E$37</f>
        <v>0.31954568381701665</v>
      </c>
      <c r="G22" s="40">
        <v>45142</v>
      </c>
      <c r="H22" s="43">
        <v>7.8649999999999998E-2</v>
      </c>
    </row>
    <row r="23" spans="1:8" x14ac:dyDescent="0.2">
      <c r="A23">
        <f>A22+1</f>
        <v>8</v>
      </c>
      <c r="B23" s="32" t="s">
        <v>39</v>
      </c>
      <c r="C23" s="32" t="s">
        <v>40</v>
      </c>
      <c r="D23" s="32" t="s">
        <v>38</v>
      </c>
      <c r="E23" s="29">
        <v>3636.8254999999999</v>
      </c>
      <c r="F23" s="30">
        <f t="shared" si="0"/>
        <v>0.20082163210415124</v>
      </c>
      <c r="G23" s="40">
        <v>45306</v>
      </c>
      <c r="H23" s="43">
        <v>6.3074999999999992E-2</v>
      </c>
    </row>
    <row r="24" spans="1:8" x14ac:dyDescent="0.2">
      <c r="A24">
        <f t="shared" ref="A24:A26" si="1">A23+1</f>
        <v>9</v>
      </c>
      <c r="B24" s="32" t="s">
        <v>78</v>
      </c>
      <c r="C24" s="32" t="s">
        <v>79</v>
      </c>
      <c r="D24" s="32" t="s">
        <v>80</v>
      </c>
      <c r="E24" s="29">
        <v>1433.19</v>
      </c>
      <c r="F24" s="30">
        <f t="shared" si="0"/>
        <v>7.9139225930787316E-2</v>
      </c>
      <c r="G24" s="40">
        <v>44915</v>
      </c>
      <c r="H24" s="43">
        <v>0</v>
      </c>
    </row>
    <row r="25" spans="1:8" x14ac:dyDescent="0.2">
      <c r="A25">
        <f t="shared" si="1"/>
        <v>10</v>
      </c>
      <c r="B25" s="32" t="s">
        <v>81</v>
      </c>
      <c r="C25" s="32" t="s">
        <v>82</v>
      </c>
      <c r="D25" s="32" t="s">
        <v>83</v>
      </c>
      <c r="E25" s="29">
        <v>1028.9960000000001</v>
      </c>
      <c r="F25" s="30">
        <f t="shared" si="0"/>
        <v>5.6820063582551109E-2</v>
      </c>
      <c r="G25" s="40">
        <v>46568</v>
      </c>
      <c r="H25" s="43">
        <v>8.6850000000000011E-2</v>
      </c>
    </row>
    <row r="26" spans="1:8" x14ac:dyDescent="0.2">
      <c r="A26">
        <f t="shared" si="1"/>
        <v>11</v>
      </c>
      <c r="B26" s="32" t="s">
        <v>84</v>
      </c>
      <c r="C26" s="32" t="s">
        <v>85</v>
      </c>
      <c r="D26" s="32" t="s">
        <v>86</v>
      </c>
      <c r="E26" s="29">
        <v>468.64751999999999</v>
      </c>
      <c r="F26" s="30">
        <f t="shared" si="0"/>
        <v>2.5878217101140227E-2</v>
      </c>
      <c r="G26" s="40">
        <v>46387</v>
      </c>
      <c r="H26" s="43">
        <v>9.820000000000001E-2</v>
      </c>
    </row>
    <row r="27" spans="1:8" x14ac:dyDescent="0.2">
      <c r="A27">
        <f>A26+1</f>
        <v>12</v>
      </c>
      <c r="B27" s="32" t="s">
        <v>84</v>
      </c>
      <c r="C27" s="32" t="s">
        <v>87</v>
      </c>
      <c r="D27" s="32" t="s">
        <v>86</v>
      </c>
      <c r="E27" s="29">
        <v>463.18272000000002</v>
      </c>
      <c r="F27" s="30">
        <f t="shared" si="0"/>
        <v>2.5576456663329077E-2</v>
      </c>
      <c r="G27" s="40">
        <v>46477</v>
      </c>
      <c r="H27" s="43">
        <v>0.10089999999999999</v>
      </c>
    </row>
    <row r="28" spans="1:8" x14ac:dyDescent="0.2">
      <c r="A28">
        <f>A27+1</f>
        <v>13</v>
      </c>
      <c r="B28" s="32" t="s">
        <v>88</v>
      </c>
      <c r="C28" s="32" t="s">
        <v>89</v>
      </c>
      <c r="D28" s="32" t="s">
        <v>31</v>
      </c>
      <c r="E28" s="29">
        <v>0</v>
      </c>
      <c r="F28" s="30">
        <f t="shared" si="0"/>
        <v>0</v>
      </c>
      <c r="G28" s="40">
        <v>44666</v>
      </c>
      <c r="H28" s="43">
        <v>0</v>
      </c>
    </row>
    <row r="29" spans="1:8" x14ac:dyDescent="0.2">
      <c r="B29" s="13" t="s">
        <v>19</v>
      </c>
      <c r="C29" s="13"/>
      <c r="D29" s="13"/>
      <c r="E29" s="20">
        <f>SUM(E22:E28)</f>
        <v>12817.727740000004</v>
      </c>
      <c r="F29" s="79">
        <f>SUM(F22:F28)</f>
        <v>0.7077812791989756</v>
      </c>
      <c r="G29" s="16"/>
      <c r="H29" s="16"/>
    </row>
    <row r="30" spans="1:8" x14ac:dyDescent="0.2">
      <c r="E30" s="19"/>
      <c r="F30" s="21"/>
      <c r="G30" s="15"/>
      <c r="H30" s="80"/>
    </row>
    <row r="31" spans="1:8" x14ac:dyDescent="0.2">
      <c r="B31" s="41" t="s">
        <v>32</v>
      </c>
      <c r="C31" s="41"/>
      <c r="D31" s="27" t="s">
        <v>17</v>
      </c>
      <c r="E31" s="29">
        <v>37.695079999999997</v>
      </c>
      <c r="F31" s="30">
        <f>+E31/$E$37</f>
        <v>2.0814821849155394E-3</v>
      </c>
      <c r="G31" s="38"/>
      <c r="H31" s="80"/>
    </row>
    <row r="32" spans="1:8" x14ac:dyDescent="0.2">
      <c r="B32" s="13" t="s">
        <v>19</v>
      </c>
      <c r="C32" s="13"/>
      <c r="D32" s="13"/>
      <c r="E32" s="20">
        <f>+E31</f>
        <v>37.695079999999997</v>
      </c>
      <c r="F32" s="22">
        <f>+F31</f>
        <v>2.0814821849155394E-3</v>
      </c>
      <c r="G32" s="16"/>
      <c r="H32" s="16"/>
    </row>
    <row r="33" spans="2:8" x14ac:dyDescent="0.2">
      <c r="E33" s="19"/>
      <c r="F33" s="21"/>
      <c r="G33" s="15"/>
      <c r="H33" s="80"/>
    </row>
    <row r="34" spans="2:8" x14ac:dyDescent="0.2">
      <c r="B34" s="24" t="s">
        <v>11</v>
      </c>
      <c r="C34" s="24"/>
      <c r="E34" s="19"/>
      <c r="F34" s="21"/>
      <c r="G34" s="15"/>
      <c r="H34" s="80"/>
    </row>
    <row r="35" spans="2:8" x14ac:dyDescent="0.2">
      <c r="B35" s="24" t="s">
        <v>3</v>
      </c>
      <c r="C35" s="24"/>
      <c r="E35" s="28">
        <f>E37-E29-E32-E10-E18</f>
        <v>1324.2106376999964</v>
      </c>
      <c r="F35" s="21">
        <f>+E35/$E$37</f>
        <v>7.3121501571244529E-2</v>
      </c>
      <c r="G35" s="15"/>
      <c r="H35" s="80"/>
    </row>
    <row r="36" spans="2:8" x14ac:dyDescent="0.2">
      <c r="B36" s="13" t="s">
        <v>19</v>
      </c>
      <c r="C36" s="13"/>
      <c r="D36" s="13"/>
      <c r="E36" s="81">
        <f>SUM(E35)</f>
        <v>1324.2106376999964</v>
      </c>
      <c r="F36" s="22">
        <f>SUM(F35)</f>
        <v>7.3121501571244529E-2</v>
      </c>
      <c r="G36" s="16"/>
      <c r="H36" s="16"/>
    </row>
    <row r="37" spans="2:8" x14ac:dyDescent="0.2">
      <c r="B37" s="14" t="s">
        <v>8</v>
      </c>
      <c r="C37" s="14"/>
      <c r="D37" s="14"/>
      <c r="E37" s="26">
        <v>18109.729822900001</v>
      </c>
      <c r="F37" s="23">
        <f>+F36+F29+F32+F10+F18</f>
        <v>0.99999999999999978</v>
      </c>
      <c r="G37" s="17"/>
      <c r="H37" s="17"/>
    </row>
  </sheetData>
  <mergeCells count="1">
    <mergeCell ref="B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CLASSIFICATIONDATETIME%">11:28 05/05/2020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CC72615F-E051-45FC-903B-E51758370557}">
  <ds:schemaRefs/>
</ds:datastoreItem>
</file>

<file path=customXml/itemProps2.xml><?xml version="1.0" encoding="utf-8"?>
<ds:datastoreItem xmlns:ds="http://schemas.openxmlformats.org/officeDocument/2006/customXml" ds:itemID="{4F4B374D-FCA7-48A5-AEAE-94185906E7D0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I</vt:lpstr>
      <vt:lpstr>Series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user</cp:lastModifiedBy>
  <dcterms:created xsi:type="dcterms:W3CDTF">1996-10-14T23:33:28Z</dcterms:created>
  <dcterms:modified xsi:type="dcterms:W3CDTF">2021-09-07T08:52:44Z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</Properties>
</file>