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SEBI\COMPLIANCES\FORTNIGHTLY PORTFOLIO DISCLOSURE OCT 2020 ONWARDS\"/>
    </mc:Choice>
  </mc:AlternateContent>
  <bookViews>
    <workbookView xWindow="0" yWindow="0" windowWidth="28800" windowHeight="11835"/>
  </bookViews>
  <sheets>
    <sheet name="Series I" sheetId="1" r:id="rId1"/>
  </sheets>
  <definedNames>
    <definedName name="_xlnm._FilterDatabase" localSheetId="0" hidden="1">'Series I'!$A$1:$K$87</definedName>
  </definedNames>
  <calcPr calcId="152511"/>
</workbook>
</file>

<file path=xl/calcChain.xml><?xml version="1.0" encoding="utf-8"?>
<calcChain xmlns="http://schemas.openxmlformats.org/spreadsheetml/2006/main">
  <c r="E47" i="1" l="1"/>
  <c r="F46" i="1"/>
  <c r="F47" i="1" s="1"/>
  <c r="F44" i="1"/>
  <c r="E44" i="1"/>
  <c r="F40" i="1"/>
  <c r="E40" i="1"/>
  <c r="F38" i="1"/>
  <c r="F37" i="1"/>
  <c r="F36" i="1"/>
  <c r="E33" i="1"/>
  <c r="F31" i="1"/>
  <c r="F30" i="1"/>
  <c r="F29" i="1"/>
  <c r="F28" i="1"/>
  <c r="F27" i="1"/>
  <c r="F26" i="1"/>
  <c r="F33" i="1" s="1"/>
  <c r="E22" i="1"/>
  <c r="E50" i="1" s="1"/>
  <c r="F20" i="1"/>
  <c r="F19" i="1"/>
  <c r="F18" i="1"/>
  <c r="F17" i="1"/>
  <c r="F16" i="1"/>
  <c r="A16" i="1"/>
  <c r="A17" i="1" s="1"/>
  <c r="A18" i="1" s="1"/>
  <c r="A19" i="1" s="1"/>
  <c r="A20" i="1" s="1"/>
  <c r="A26" i="1" s="1"/>
  <c r="A27" i="1" s="1"/>
  <c r="A28" i="1" s="1"/>
  <c r="A29" i="1" s="1"/>
  <c r="A30" i="1" s="1"/>
  <c r="A31" i="1" s="1"/>
  <c r="A36" i="1" s="1"/>
  <c r="A37" i="1" s="1"/>
  <c r="A38" i="1" s="1"/>
  <c r="F15" i="1"/>
  <c r="A15" i="1"/>
  <c r="F14" i="1"/>
  <c r="F22" i="1" s="1"/>
  <c r="F11" i="1"/>
  <c r="E11" i="1"/>
  <c r="F10" i="1"/>
  <c r="F9" i="1"/>
  <c r="E51" i="1" l="1"/>
  <c r="F50" i="1"/>
  <c r="F51" i="1" s="1"/>
  <c r="F52" i="1" s="1"/>
</calcChain>
</file>

<file path=xl/sharedStrings.xml><?xml version="1.0" encoding="utf-8"?>
<sst xmlns="http://schemas.openxmlformats.org/spreadsheetml/2006/main" count="98" uniqueCount="77">
  <si>
    <t>IIFCL MF INFRASTRUCTURE DEBT FUND SR - I (BSE SCRIP CODE 537488)</t>
  </si>
  <si>
    <t xml:space="preserve">  </t>
  </si>
  <si>
    <t>Portfolio as on September 15, 2021</t>
  </si>
  <si>
    <t>Sr. No.</t>
  </si>
  <si>
    <t>Name of Instrument</t>
  </si>
  <si>
    <t>ISIN</t>
  </si>
  <si>
    <t>Rating / Industry</t>
  </si>
  <si>
    <t>Market value (Rs. In lakhs)</t>
  </si>
  <si>
    <t>% to Net Assets</t>
  </si>
  <si>
    <t>Maturity Date</t>
  </si>
  <si>
    <t>Aggregated Yield %</t>
  </si>
  <si>
    <t>MONEY MARKET INSTRUMENT</t>
  </si>
  <si>
    <t>Commercial Paper</t>
  </si>
  <si>
    <t>Sterling &amp; Wilson Solar Limited</t>
  </si>
  <si>
    <t>INE00M214172</t>
  </si>
  <si>
    <t>ACUITE A2</t>
  </si>
  <si>
    <t>Hero Future Energies Private Limited</t>
  </si>
  <si>
    <t>INE754R14151</t>
  </si>
  <si>
    <t>CRISIL A1</t>
  </si>
  <si>
    <t>Total</t>
  </si>
  <si>
    <t>Treasury Bill</t>
  </si>
  <si>
    <t>364 DAY T-BILL 11MAR2022</t>
  </si>
  <si>
    <t>IN002020Z493</t>
  </si>
  <si>
    <t>SOV</t>
  </si>
  <si>
    <t>364 DAY TBILL 16JUN2022</t>
  </si>
  <si>
    <t>IN002021Z111</t>
  </si>
  <si>
    <t>364 DAY TBILL 03MAR2022</t>
  </si>
  <si>
    <t>IN002020Z485</t>
  </si>
  <si>
    <t>364 DAY TBILL 23SEP2021</t>
  </si>
  <si>
    <t>IN002020Z253</t>
  </si>
  <si>
    <t>364 DAY TBILL 10FEB2022</t>
  </si>
  <si>
    <t>IN002020Z451</t>
  </si>
  <si>
    <t>364 DAY TBILL 27JAN2022</t>
  </si>
  <si>
    <t>IN002020Z436</t>
  </si>
  <si>
    <t>364 DAY TBILL 30DEC2021</t>
  </si>
  <si>
    <t>IN002020Z394</t>
  </si>
  <si>
    <t>BONDS &amp; NCDs</t>
  </si>
  <si>
    <t>Listed / awaiting listing on the stock exchanges</t>
  </si>
  <si>
    <t>NIIF Infrastructure Finance Limted</t>
  </si>
  <si>
    <t>INE246R07418</t>
  </si>
  <si>
    <t>ICRA AAA</t>
  </si>
  <si>
    <t>Green Infra Wind Energy Limited</t>
  </si>
  <si>
    <t>INE477K07018</t>
  </si>
  <si>
    <t>CRISIL AA</t>
  </si>
  <si>
    <t>GMR Warora Energy Limited</t>
  </si>
  <si>
    <t>INE124L07048</t>
  </si>
  <si>
    <t>ICRA D</t>
  </si>
  <si>
    <t>INE124L07055</t>
  </si>
  <si>
    <t>INE124L07063</t>
  </si>
  <si>
    <t>GVR Infra Projects Limited</t>
  </si>
  <si>
    <t>INE427M07019</t>
  </si>
  <si>
    <t>BWR D</t>
  </si>
  <si>
    <t>Unlisted</t>
  </si>
  <si>
    <t>D. P. Jain &amp; Co Infrastructure Private Limited</t>
  </si>
  <si>
    <t>INE111R07026</t>
  </si>
  <si>
    <t xml:space="preserve">BWR A </t>
  </si>
  <si>
    <t>Molagavalli Renewbale Private Limited</t>
  </si>
  <si>
    <t>INE659X07014</t>
  </si>
  <si>
    <t>CARE A+(CE)</t>
  </si>
  <si>
    <t>Narmada Wind Energy Private Limited</t>
  </si>
  <si>
    <t>INE209W07028</t>
  </si>
  <si>
    <t>STATE GOVERNMENT SECURITIES</t>
  </si>
  <si>
    <t>Fixed Deposit</t>
  </si>
  <si>
    <t>Unrated</t>
  </si>
  <si>
    <t>Cash &amp; Cash Equivalents</t>
  </si>
  <si>
    <t>Net Receivable/Payable</t>
  </si>
  <si>
    <t>Grand Total</t>
  </si>
  <si>
    <r>
      <t xml:space="preserve">*** Note: IIFCL Mutual Fund (IDF) Series-I: </t>
    </r>
    <r>
      <rPr>
        <sz val="10"/>
        <color theme="1"/>
        <rFont val="Calibri"/>
        <charset val="134"/>
        <scheme val="minor"/>
      </rPr>
      <t xml:space="preserve">1. GVR InfraProjects Limited has been declared as NPA in Nov 2017. Accordingly, 100% provision on book value as per SEBI guidelines has been done.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</si>
  <si>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*** Note: IIFCL Mutual Fund (IDF) Series-I: Deviation in valuation as per AMFI /35P/06/2019-20 circular dated 30th April, 2019 for the purpose of Fair value of portfolio:</t>
  </si>
  <si>
    <t>Name of the Security</t>
  </si>
  <si>
    <t>Rating</t>
  </si>
  <si>
    <t>Valuation as per AMFI Guidelines</t>
  </si>
  <si>
    <t>Value considered on 15th September,2021</t>
  </si>
  <si>
    <t>Rs. 22.35 Crores *(At standard hair cut of 50%)</t>
  </si>
  <si>
    <r>
      <t>JUSTIFICATION  FOR DEVIATION: The above investment is NPA since November, 2017 and 100% provision on the book value is already created by IIFCL Mutual Fund (IDF) Series-I as per SEBI guidelines. Further, there is un-certainty in recovery timelines, costs and recovery amount. Considering the same, the investment is valued at</t>
    </r>
    <r>
      <rPr>
        <b/>
        <sz val="11"/>
        <rFont val="Calibri"/>
        <charset val="134"/>
        <scheme val="minor"/>
      </rPr>
      <t xml:space="preserve"> 11.6992 as on 15th September,2021 instead of Zero as stated on 31st May 2021.</t>
    </r>
  </si>
  <si>
    <r>
      <t>Impact on NAV due to deviation in Valuation: Due to deviation in valuation, the impact on NAV is 5.16% on 15th  September 2021 as the security is valued at 11.6992</t>
    </r>
    <r>
      <rPr>
        <b/>
        <sz val="11"/>
        <rFont val="Calibri"/>
        <charset val="134"/>
        <scheme val="minor"/>
      </rPr>
      <t>.</t>
    </r>
    <r>
      <rPr>
        <b/>
        <sz val="11"/>
        <color theme="1"/>
        <rFont val="Calibri"/>
        <charset val="134"/>
        <scheme val="minor"/>
      </rPr>
      <t xml:space="preserve"> However, the NAV per unit would have been higher by Rs. 74,500 (5.16%) if it had been valued at Rs. 22.35 Crores in line with AMFI guidelines.</t>
    </r>
  </si>
  <si>
    <t>*Hair-cut for senior, secured D rated infrastructure asset is 50% as per AMFI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</si>
</sst>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18">
    <font>
      <sz val="10"/>
      <name val="Arial"/>
      <charset val="134"/>
    </font>
    <font>
      <b/>
      <sz val="10"/>
      <color indexed="9"/>
      <name val="Times New Roman"/>
      <charset val="134"/>
    </font>
    <font>
      <b/>
      <sz val="14"/>
      <color indexed="9"/>
      <name val="Times New Roman"/>
      <charset val="134"/>
    </font>
    <font>
      <b/>
      <sz val="10"/>
      <color indexed="62"/>
      <name val="Times New Roman"/>
      <charset val="134"/>
    </font>
    <font>
      <b/>
      <sz val="10"/>
      <name val="Times New Roman"/>
      <charset val="134"/>
    </font>
    <font>
      <sz val="10"/>
      <color indexed="62"/>
      <name val="Times New Roman"/>
      <charset val="134"/>
    </font>
    <font>
      <sz val="10"/>
      <name val="Times New Roman"/>
      <charset val="134"/>
    </font>
    <font>
      <b/>
      <sz val="10"/>
      <name val="Arial"/>
      <charset val="134"/>
    </font>
    <font>
      <b/>
      <sz val="10"/>
      <name val="Trebuchet MS"/>
      <charset val="134"/>
    </font>
    <font>
      <b/>
      <sz val="10"/>
      <color indexed="8"/>
      <name val="Arial"/>
      <charset val="134"/>
    </font>
    <font>
      <b/>
      <sz val="10"/>
      <color indexed="9"/>
      <name val="Arial"/>
      <charset val="134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0"/>
      <color indexed="12"/>
      <name val="Arial"/>
      <charset val="134"/>
    </font>
    <font>
      <b/>
      <sz val="11"/>
      <name val="Calibri"/>
      <charset val="134"/>
      <scheme val="minor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Fill="1"/>
    <xf numFmtId="0" fontId="0" fillId="0" borderId="0" xfId="0" applyFont="1"/>
    <xf numFmtId="0" fontId="1" fillId="2" borderId="1" xfId="3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10" fontId="6" fillId="0" borderId="3" xfId="2" applyNumberFormat="1" applyFont="1" applyFill="1" applyBorder="1" applyAlignment="1">
      <alignment horizontal="right"/>
    </xf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3" xfId="1" applyNumberFormat="1" applyFont="1" applyFill="1" applyBorder="1" applyAlignment="1">
      <alignment horizontal="center" vertical="top" wrapText="1"/>
    </xf>
    <xf numFmtId="166" fontId="1" fillId="2" borderId="0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7" fillId="0" borderId="0" xfId="0" applyFont="1"/>
    <xf numFmtId="0" fontId="8" fillId="0" borderId="0" xfId="0" applyFont="1" applyFill="1" applyBorder="1"/>
    <xf numFmtId="0" fontId="0" fillId="0" borderId="0" xfId="0" applyFont="1" applyFill="1"/>
    <xf numFmtId="39" fontId="0" fillId="0" borderId="0" xfId="0" applyNumberFormat="1" applyFill="1"/>
    <xf numFmtId="10" fontId="0" fillId="0" borderId="0" xfId="0" applyNumberFormat="1" applyFont="1" applyFill="1"/>
    <xf numFmtId="0" fontId="9" fillId="3" borderId="0" xfId="0" applyFont="1" applyFill="1"/>
    <xf numFmtId="39" fontId="9" fillId="3" borderId="0" xfId="0" applyNumberFormat="1" applyFont="1" applyFill="1"/>
    <xf numFmtId="10" fontId="9" fillId="3" borderId="0" xfId="0" applyNumberFormat="1" applyFont="1" applyFill="1"/>
    <xf numFmtId="166" fontId="9" fillId="3" borderId="0" xfId="0" applyNumberFormat="1" applyFont="1" applyFill="1"/>
    <xf numFmtId="166" fontId="0" fillId="0" borderId="0" xfId="0" applyNumberFormat="1" applyFont="1" applyFill="1"/>
    <xf numFmtId="0" fontId="7" fillId="0" borderId="0" xfId="0" applyFont="1" applyFill="1"/>
    <xf numFmtId="166" fontId="0" fillId="0" borderId="0" xfId="0" applyNumberFormat="1" applyFill="1"/>
    <xf numFmtId="4" fontId="0" fillId="0" borderId="0" xfId="0" applyNumberFormat="1"/>
    <xf numFmtId="0" fontId="10" fillId="2" borderId="0" xfId="0" applyFont="1" applyFill="1"/>
    <xf numFmtId="4" fontId="10" fillId="2" borderId="0" xfId="0" applyNumberFormat="1" applyFont="1" applyFill="1"/>
    <xf numFmtId="10" fontId="10" fillId="2" borderId="0" xfId="0" applyNumberFormat="1" applyFont="1" applyFill="1"/>
    <xf numFmtId="166" fontId="10" fillId="2" borderId="0" xfId="0" applyNumberFormat="1" applyFont="1" applyFill="1"/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5" fontId="0" fillId="0" borderId="0" xfId="0" applyNumberFormat="1"/>
    <xf numFmtId="39" fontId="0" fillId="0" borderId="0" xfId="0" applyNumberFormat="1" applyFont="1" applyFill="1"/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9" fontId="0" fillId="0" borderId="0" xfId="0" applyNumberFormat="1"/>
    <xf numFmtId="9" fontId="0" fillId="0" borderId="0" xfId="0" applyNumberFormat="1" applyFont="1"/>
    <xf numFmtId="15" fontId="0" fillId="0" borderId="0" xfId="1" applyNumberFormat="1" applyFont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="85" zoomScaleNormal="85" workbookViewId="0">
      <selection activeCell="N26" sqref="N26"/>
    </sheetView>
  </sheetViews>
  <sheetFormatPr defaultColWidth="9.140625" defaultRowHeight="12.75"/>
  <cols>
    <col min="1" max="1" width="6.42578125" customWidth="1"/>
    <col min="2" max="2" width="45" customWidth="1"/>
    <col min="3" max="3" width="14" customWidth="1"/>
    <col min="4" max="4" width="16.28515625" customWidth="1"/>
    <col min="5" max="5" width="22.7109375" customWidth="1"/>
    <col min="6" max="6" width="14" customWidth="1"/>
    <col min="7" max="8" width="11.85546875" customWidth="1"/>
    <col min="9" max="9" width="15.7109375" style="42" customWidth="1"/>
    <col min="10" max="10" width="17.42578125" customWidth="1"/>
    <col min="11" max="11" width="8" customWidth="1"/>
  </cols>
  <sheetData>
    <row r="1" spans="1:9" ht="21.95" customHeight="1">
      <c r="A1" s="3"/>
      <c r="B1" s="64" t="s">
        <v>0</v>
      </c>
      <c r="C1" s="65"/>
      <c r="D1" s="65"/>
      <c r="E1" s="65"/>
      <c r="F1" s="65"/>
      <c r="G1" s="65"/>
      <c r="H1" s="65"/>
    </row>
    <row r="2" spans="1:9">
      <c r="A2" s="4" t="s">
        <v>1</v>
      </c>
      <c r="B2" s="5" t="s">
        <v>2</v>
      </c>
      <c r="C2" s="5"/>
      <c r="D2" s="6"/>
      <c r="E2" s="7"/>
      <c r="F2" s="8"/>
      <c r="G2" s="9"/>
      <c r="H2" s="9"/>
    </row>
    <row r="3" spans="1:9" ht="15.75" customHeight="1">
      <c r="A3" s="10"/>
      <c r="B3" s="11"/>
      <c r="C3" s="11"/>
      <c r="D3" s="4"/>
      <c r="E3" s="12"/>
      <c r="F3" s="13"/>
      <c r="G3" s="9"/>
      <c r="H3" s="9"/>
    </row>
    <row r="4" spans="1:9" ht="25.5">
      <c r="A4" s="14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7" t="s">
        <v>8</v>
      </c>
      <c r="G4" s="18" t="s">
        <v>9</v>
      </c>
      <c r="H4" s="19" t="s">
        <v>10</v>
      </c>
    </row>
    <row r="5" spans="1:9" ht="12.75" customHeight="1">
      <c r="E5" s="20"/>
      <c r="F5" s="21"/>
      <c r="G5" s="22"/>
      <c r="H5" s="22"/>
    </row>
    <row r="6" spans="1:9" ht="12.75" customHeight="1">
      <c r="E6" s="20"/>
      <c r="F6" s="21"/>
      <c r="G6" s="22"/>
      <c r="H6" s="22"/>
    </row>
    <row r="7" spans="1:9" ht="12.75" customHeight="1">
      <c r="B7" s="23" t="s">
        <v>11</v>
      </c>
      <c r="C7" s="23"/>
      <c r="E7" s="20"/>
      <c r="F7" s="21"/>
      <c r="G7" s="22"/>
      <c r="H7" s="22"/>
    </row>
    <row r="8" spans="1:9" ht="12.75" customHeight="1">
      <c r="B8" s="24" t="s">
        <v>12</v>
      </c>
      <c r="C8" s="23"/>
      <c r="E8" s="20"/>
      <c r="F8" s="21"/>
      <c r="G8" s="22"/>
      <c r="H8" s="22"/>
      <c r="I8"/>
    </row>
    <row r="9" spans="1:9" ht="12.75" customHeight="1">
      <c r="A9">
        <v>1</v>
      </c>
      <c r="B9" s="25" t="s">
        <v>13</v>
      </c>
      <c r="C9" s="2" t="s">
        <v>14</v>
      </c>
      <c r="D9" t="s">
        <v>15</v>
      </c>
      <c r="E9" s="26">
        <v>2922.9029999999998</v>
      </c>
      <c r="F9" s="27">
        <f>+E9/$E$52</f>
        <v>6.7440731903816067E-2</v>
      </c>
      <c r="G9" s="22">
        <v>44553</v>
      </c>
      <c r="H9" s="27">
        <v>9.8250000000000004E-2</v>
      </c>
    </row>
    <row r="10" spans="1:9" ht="12.75" customHeight="1">
      <c r="A10">
        <v>2</v>
      </c>
      <c r="B10" s="25" t="s">
        <v>16</v>
      </c>
      <c r="C10" s="2" t="s">
        <v>17</v>
      </c>
      <c r="D10" t="s">
        <v>18</v>
      </c>
      <c r="E10" s="26">
        <v>2876.067</v>
      </c>
      <c r="F10" s="27">
        <f>+E10/$E$52</f>
        <v>6.6360075405996227E-2</v>
      </c>
      <c r="G10" s="22">
        <v>44621</v>
      </c>
      <c r="H10" s="27">
        <v>9.4750000000000001E-2</v>
      </c>
    </row>
    <row r="11" spans="1:9" ht="12.75" customHeight="1">
      <c r="B11" s="28" t="s">
        <v>19</v>
      </c>
      <c r="C11" s="28"/>
      <c r="D11" s="28"/>
      <c r="E11" s="29">
        <f>SUM(E9:E10)</f>
        <v>5798.9699999999993</v>
      </c>
      <c r="F11" s="30">
        <f>SUM(F9:F10)</f>
        <v>0.13380080730981231</v>
      </c>
      <c r="G11" s="31"/>
      <c r="H11" s="31"/>
      <c r="I11"/>
    </row>
    <row r="12" spans="1:9" ht="12.75" customHeight="1">
      <c r="B12" s="23"/>
      <c r="C12" s="23"/>
      <c r="E12" s="20"/>
      <c r="F12" s="21"/>
      <c r="G12" s="22"/>
      <c r="H12" s="22"/>
      <c r="I12"/>
    </row>
    <row r="13" spans="1:9" ht="12.75" customHeight="1">
      <c r="B13" s="23" t="s">
        <v>20</v>
      </c>
      <c r="C13" s="23"/>
      <c r="E13" s="20"/>
      <c r="F13" s="21"/>
      <c r="G13" s="22"/>
      <c r="H13" s="22"/>
      <c r="I13"/>
    </row>
    <row r="14" spans="1:9" ht="12.75" customHeight="1">
      <c r="A14">
        <v>3</v>
      </c>
      <c r="B14" s="25" t="s">
        <v>21</v>
      </c>
      <c r="C14" s="25" t="s">
        <v>22</v>
      </c>
      <c r="D14" s="27" t="s">
        <v>23</v>
      </c>
      <c r="E14" s="26">
        <v>12298.875</v>
      </c>
      <c r="F14" s="27">
        <f t="shared" ref="F14:F20" si="0">+E14/$E$52</f>
        <v>0.28377442959740568</v>
      </c>
      <c r="G14" s="32">
        <v>44631</v>
      </c>
      <c r="H14" s="27">
        <v>3.3914E-2</v>
      </c>
      <c r="I14" s="35"/>
    </row>
    <row r="15" spans="1:9" ht="12.75" customHeight="1">
      <c r="A15">
        <f t="shared" ref="A15:A20" si="1">+A14+1</f>
        <v>4</v>
      </c>
      <c r="B15" s="25" t="s">
        <v>24</v>
      </c>
      <c r="C15" s="25" t="s">
        <v>25</v>
      </c>
      <c r="D15" s="27" t="s">
        <v>23</v>
      </c>
      <c r="E15" s="26">
        <v>1406.2882579</v>
      </c>
      <c r="F15" s="27">
        <f t="shared" si="0"/>
        <v>3.2447573313421095E-2</v>
      </c>
      <c r="G15" s="32">
        <v>44728</v>
      </c>
      <c r="H15" s="27">
        <v>3.5000000000000003E-2</v>
      </c>
      <c r="I15" s="35"/>
    </row>
    <row r="16" spans="1:9" ht="12.75" customHeight="1">
      <c r="A16">
        <f t="shared" si="1"/>
        <v>5</v>
      </c>
      <c r="B16" s="25" t="s">
        <v>26</v>
      </c>
      <c r="C16" s="25" t="s">
        <v>27</v>
      </c>
      <c r="D16" s="27" t="s">
        <v>23</v>
      </c>
      <c r="E16" s="26">
        <v>960.70819270000004</v>
      </c>
      <c r="F16" s="27">
        <f t="shared" si="0"/>
        <v>2.2166614376761862E-2</v>
      </c>
      <c r="G16" s="32">
        <v>44623</v>
      </c>
      <c r="H16" s="27">
        <v>3.3799999999999997E-2</v>
      </c>
      <c r="I16" s="35"/>
    </row>
    <row r="17" spans="1:14" ht="12.75" customHeight="1">
      <c r="A17">
        <f t="shared" si="1"/>
        <v>6</v>
      </c>
      <c r="B17" s="25" t="s">
        <v>28</v>
      </c>
      <c r="C17" s="25" t="s">
        <v>29</v>
      </c>
      <c r="D17" s="27" t="s">
        <v>23</v>
      </c>
      <c r="E17" s="26">
        <v>949.43</v>
      </c>
      <c r="F17" s="27">
        <f t="shared" si="0"/>
        <v>2.1906390356245177E-2</v>
      </c>
      <c r="G17" s="32">
        <v>44462</v>
      </c>
      <c r="H17" s="27">
        <v>3.1316719178082202E-2</v>
      </c>
      <c r="I17" s="35"/>
    </row>
    <row r="18" spans="1:14" ht="12.75" customHeight="1">
      <c r="A18">
        <f t="shared" si="1"/>
        <v>7</v>
      </c>
      <c r="B18" s="25" t="s">
        <v>30</v>
      </c>
      <c r="C18" s="25" t="s">
        <v>31</v>
      </c>
      <c r="D18" s="27" t="s">
        <v>23</v>
      </c>
      <c r="E18" s="26">
        <v>453.18941690000003</v>
      </c>
      <c r="F18" s="27">
        <f t="shared" si="0"/>
        <v>1.0456531046976117E-2</v>
      </c>
      <c r="G18" s="32">
        <v>44602</v>
      </c>
      <c r="H18" s="27">
        <v>3.3599999999999998E-2</v>
      </c>
      <c r="I18" s="35"/>
    </row>
    <row r="19" spans="1:14" ht="12.75" customHeight="1">
      <c r="A19">
        <f t="shared" si="1"/>
        <v>8</v>
      </c>
      <c r="B19" s="25" t="s">
        <v>32</v>
      </c>
      <c r="C19" s="25" t="s">
        <v>33</v>
      </c>
      <c r="D19" s="27" t="s">
        <v>23</v>
      </c>
      <c r="E19" s="26">
        <v>71.430664800000002</v>
      </c>
      <c r="F19" s="27">
        <f t="shared" si="0"/>
        <v>1.6481341715712606E-3</v>
      </c>
      <c r="G19" s="32">
        <v>44588</v>
      </c>
      <c r="H19" s="27">
        <v>3.3399999999999999E-2</v>
      </c>
      <c r="I19" s="35"/>
    </row>
    <row r="20" spans="1:14" ht="12.75" customHeight="1">
      <c r="A20">
        <f t="shared" si="1"/>
        <v>9</v>
      </c>
      <c r="B20" s="25" t="s">
        <v>34</v>
      </c>
      <c r="C20" s="25" t="s">
        <v>35</v>
      </c>
      <c r="D20" s="27" t="s">
        <v>23</v>
      </c>
      <c r="E20" s="26">
        <v>31.744488199999999</v>
      </c>
      <c r="F20" s="27">
        <f t="shared" si="0"/>
        <v>7.3244699468988633E-4</v>
      </c>
      <c r="G20" s="32">
        <v>44560</v>
      </c>
      <c r="H20" s="27">
        <v>3.3099999999999997E-2</v>
      </c>
      <c r="I20" s="35"/>
    </row>
    <row r="21" spans="1:14" ht="12.75" customHeight="1">
      <c r="B21" s="1"/>
      <c r="C21" s="1"/>
      <c r="D21" s="25"/>
      <c r="E21" s="43"/>
      <c r="F21" s="27"/>
      <c r="G21" s="32"/>
      <c r="H21" s="32"/>
      <c r="I21"/>
    </row>
    <row r="22" spans="1:14" ht="12.75" customHeight="1">
      <c r="B22" s="28" t="s">
        <v>19</v>
      </c>
      <c r="C22" s="28"/>
      <c r="D22" s="28"/>
      <c r="E22" s="29">
        <f>SUM(E14:E21)</f>
        <v>16171.666020500001</v>
      </c>
      <c r="F22" s="30">
        <f>SUM(F14:F21)</f>
        <v>0.37313211985707112</v>
      </c>
      <c r="G22" s="31"/>
      <c r="H22" s="31"/>
      <c r="I22"/>
      <c r="J22" s="40"/>
      <c r="K22" s="41"/>
    </row>
    <row r="23" spans="1:14" ht="12.75" customHeight="1">
      <c r="E23" s="20"/>
      <c r="F23" s="21"/>
      <c r="G23" s="22"/>
      <c r="H23" s="22"/>
      <c r="I23"/>
      <c r="J23" s="21"/>
      <c r="K23" s="27"/>
      <c r="N23" s="51"/>
    </row>
    <row r="24" spans="1:14" ht="12.75" customHeight="1">
      <c r="B24" s="23" t="s">
        <v>36</v>
      </c>
      <c r="C24" s="23"/>
      <c r="E24" s="20"/>
      <c r="F24" s="21"/>
      <c r="G24" s="22"/>
      <c r="H24" s="22"/>
      <c r="I24"/>
      <c r="J24" s="2"/>
      <c r="K24" s="27"/>
      <c r="M24" s="2"/>
      <c r="N24" s="52"/>
    </row>
    <row r="25" spans="1:14" ht="12.75" customHeight="1">
      <c r="B25" s="23" t="s">
        <v>37</v>
      </c>
      <c r="C25" s="23"/>
      <c r="E25" s="20"/>
      <c r="F25" s="21"/>
      <c r="G25" s="22"/>
      <c r="H25" s="22"/>
      <c r="I25"/>
      <c r="J25" s="2"/>
      <c r="K25" s="27"/>
      <c r="M25" s="2"/>
      <c r="N25" s="52"/>
    </row>
    <row r="26" spans="1:14" s="2" customFormat="1" ht="12.75" customHeight="1">
      <c r="A26">
        <f>+A20+1</f>
        <v>10</v>
      </c>
      <c r="B26" s="25" t="s">
        <v>38</v>
      </c>
      <c r="C26" s="25" t="s">
        <v>39</v>
      </c>
      <c r="D26" s="25" t="s">
        <v>40</v>
      </c>
      <c r="E26" s="26">
        <v>12026.297500000001</v>
      </c>
      <c r="F26" s="27">
        <f t="shared" ref="F26:F31" si="2">+E26/$E$52</f>
        <v>0.27748519382717579</v>
      </c>
      <c r="G26" s="32">
        <v>45306</v>
      </c>
      <c r="H26" s="27">
        <v>5.9755000000000003E-2</v>
      </c>
      <c r="I26" s="42"/>
      <c r="K26" s="27"/>
      <c r="N26" s="52"/>
    </row>
    <row r="27" spans="1:14" s="2" customFormat="1" ht="12.75" customHeight="1">
      <c r="A27">
        <f>+A26+1</f>
        <v>11</v>
      </c>
      <c r="B27" s="25" t="s">
        <v>41</v>
      </c>
      <c r="C27" s="25" t="s">
        <v>42</v>
      </c>
      <c r="D27" s="25" t="s">
        <v>43</v>
      </c>
      <c r="E27" s="26">
        <v>3855.2280000000001</v>
      </c>
      <c r="F27" s="27">
        <f t="shared" si="2"/>
        <v>8.8952455136583397E-2</v>
      </c>
      <c r="G27" s="32">
        <v>45142</v>
      </c>
      <c r="H27" s="27">
        <v>7.8750000000000001E-2</v>
      </c>
      <c r="I27" s="42"/>
      <c r="K27" s="27"/>
      <c r="M27"/>
      <c r="N27" s="51"/>
    </row>
    <row r="28" spans="1:14" s="2" customFormat="1" ht="12.75" customHeight="1">
      <c r="A28" s="2">
        <f t="shared" ref="A28:A31" si="3">A27+1</f>
        <v>12</v>
      </c>
      <c r="B28" s="25" t="s">
        <v>44</v>
      </c>
      <c r="C28" s="25" t="s">
        <v>45</v>
      </c>
      <c r="D28" s="25" t="s">
        <v>46</v>
      </c>
      <c r="E28" s="26">
        <v>870.16</v>
      </c>
      <c r="F28" s="27">
        <f t="shared" si="2"/>
        <v>2.0077377618560929E-2</v>
      </c>
      <c r="G28" s="32">
        <v>44829</v>
      </c>
      <c r="H28" s="27">
        <v>0</v>
      </c>
      <c r="I28" s="42"/>
      <c r="K28" s="27"/>
      <c r="M28"/>
      <c r="N28" s="51"/>
    </row>
    <row r="29" spans="1:14" s="2" customFormat="1" ht="12.75" customHeight="1">
      <c r="A29" s="2">
        <f t="shared" si="3"/>
        <v>13</v>
      </c>
      <c r="B29" s="25" t="s">
        <v>44</v>
      </c>
      <c r="C29" s="25" t="s">
        <v>47</v>
      </c>
      <c r="D29" s="25" t="s">
        <v>46</v>
      </c>
      <c r="E29" s="26">
        <v>870.16</v>
      </c>
      <c r="F29" s="27">
        <f t="shared" si="2"/>
        <v>2.0077377618560929E-2</v>
      </c>
      <c r="G29" s="32">
        <v>45194</v>
      </c>
      <c r="H29" s="27">
        <v>0</v>
      </c>
      <c r="I29" s="42"/>
      <c r="J29" s="21"/>
      <c r="K29" s="27"/>
      <c r="M29"/>
      <c r="N29" s="51"/>
    </row>
    <row r="30" spans="1:14" s="2" customFormat="1" ht="12.75" customHeight="1">
      <c r="A30" s="2">
        <f t="shared" si="3"/>
        <v>14</v>
      </c>
      <c r="B30" s="25" t="s">
        <v>44</v>
      </c>
      <c r="C30" s="25" t="s">
        <v>48</v>
      </c>
      <c r="D30" s="25" t="s">
        <v>46</v>
      </c>
      <c r="E30" s="26">
        <v>870.16</v>
      </c>
      <c r="F30" s="27">
        <f t="shared" si="2"/>
        <v>2.0077377618560929E-2</v>
      </c>
      <c r="G30" s="32">
        <v>45255</v>
      </c>
      <c r="H30" s="27">
        <v>0</v>
      </c>
      <c r="I30" s="42"/>
      <c r="K30" s="27"/>
      <c r="N30" s="52"/>
    </row>
    <row r="31" spans="1:14" s="2" customFormat="1" ht="12.75" customHeight="1">
      <c r="A31" s="2">
        <f t="shared" si="3"/>
        <v>15</v>
      </c>
      <c r="B31" s="25" t="s">
        <v>49</v>
      </c>
      <c r="C31" s="25" t="s">
        <v>50</v>
      </c>
      <c r="D31" s="25" t="s">
        <v>51</v>
      </c>
      <c r="E31" s="26">
        <v>701.952</v>
      </c>
      <c r="F31" s="27">
        <f t="shared" si="2"/>
        <v>1.6196280424409397E-2</v>
      </c>
      <c r="G31" s="32">
        <v>44786</v>
      </c>
      <c r="H31" s="27">
        <v>0</v>
      </c>
      <c r="I31" s="42"/>
      <c r="J31" s="21"/>
      <c r="K31" s="27"/>
      <c r="N31" s="52"/>
    </row>
    <row r="32" spans="1:14" s="2" customFormat="1" ht="12.75" customHeight="1">
      <c r="A32"/>
      <c r="I32"/>
      <c r="K32" s="27"/>
      <c r="N32" s="52"/>
    </row>
    <row r="33" spans="1:14" s="2" customFormat="1" ht="12.75" customHeight="1">
      <c r="A33"/>
      <c r="B33" s="28" t="s">
        <v>19</v>
      </c>
      <c r="C33" s="28"/>
      <c r="D33" s="28"/>
      <c r="E33" s="29">
        <f>SUM(E26:E31)</f>
        <v>19193.9575</v>
      </c>
      <c r="F33" s="30">
        <f>SUM(F26:F31)</f>
        <v>0.44286606224385139</v>
      </c>
      <c r="G33" s="31"/>
      <c r="H33" s="31"/>
      <c r="I33"/>
      <c r="K33" s="27"/>
      <c r="N33" s="52"/>
    </row>
    <row r="34" spans="1:14" ht="12.75" customHeight="1">
      <c r="E34" s="20"/>
      <c r="F34" s="21"/>
      <c r="G34" s="22"/>
      <c r="H34" s="22"/>
      <c r="I34"/>
      <c r="J34" s="25"/>
      <c r="K34" s="27"/>
      <c r="N34" s="51"/>
    </row>
    <row r="35" spans="1:14" ht="12.75" customHeight="1">
      <c r="A35" s="2"/>
      <c r="B35" s="23" t="s">
        <v>52</v>
      </c>
      <c r="C35" s="23"/>
      <c r="E35" s="20"/>
      <c r="F35" s="21"/>
      <c r="G35" s="22"/>
      <c r="H35" s="22"/>
      <c r="I35"/>
      <c r="J35" s="2"/>
      <c r="K35" s="27"/>
      <c r="M35" s="2"/>
      <c r="N35" s="52"/>
    </row>
    <row r="36" spans="1:14" ht="12.75" customHeight="1">
      <c r="A36" s="2">
        <f>A31+1</f>
        <v>16</v>
      </c>
      <c r="B36" s="25" t="s">
        <v>53</v>
      </c>
      <c r="C36" s="25" t="s">
        <v>54</v>
      </c>
      <c r="D36" s="25" t="s">
        <v>55</v>
      </c>
      <c r="E36" s="26">
        <v>810.56</v>
      </c>
      <c r="F36" s="27">
        <f>+E36/$E$52</f>
        <v>1.8702214767974564E-2</v>
      </c>
      <c r="G36" s="32">
        <v>44786</v>
      </c>
      <c r="H36" s="27">
        <v>0.12495000000000001</v>
      </c>
      <c r="J36" s="2"/>
      <c r="K36" s="27"/>
      <c r="M36" s="2"/>
      <c r="N36" s="52"/>
    </row>
    <row r="37" spans="1:14" s="2" customFormat="1" ht="12.75" customHeight="1">
      <c r="A37" s="2">
        <f>A36+1</f>
        <v>17</v>
      </c>
      <c r="B37" s="25" t="s">
        <v>56</v>
      </c>
      <c r="C37" s="25" t="s">
        <v>57</v>
      </c>
      <c r="D37" s="25" t="s">
        <v>58</v>
      </c>
      <c r="E37" s="26">
        <v>898.42600000000004</v>
      </c>
      <c r="F37" s="27">
        <f>+E37/$E$52</f>
        <v>2.0729564751693047E-2</v>
      </c>
      <c r="G37" s="32">
        <v>45016</v>
      </c>
      <c r="H37" s="27">
        <v>0.10375</v>
      </c>
      <c r="I37" s="42"/>
      <c r="K37" s="27"/>
      <c r="M37"/>
      <c r="N37" s="51"/>
    </row>
    <row r="38" spans="1:14" s="2" customFormat="1" ht="12.75" customHeight="1">
      <c r="A38" s="2">
        <f>A37+1</f>
        <v>18</v>
      </c>
      <c r="B38" s="25" t="s">
        <v>59</v>
      </c>
      <c r="C38" s="25" t="s">
        <v>60</v>
      </c>
      <c r="D38" s="25" t="s">
        <v>58</v>
      </c>
      <c r="E38" s="26">
        <v>878.68899999999996</v>
      </c>
      <c r="F38" s="27">
        <f>+E38/$E$52</f>
        <v>2.0274168960048362E-2</v>
      </c>
      <c r="G38" s="32">
        <v>45016</v>
      </c>
      <c r="H38" s="27">
        <v>0.10375</v>
      </c>
      <c r="I38" s="42"/>
      <c r="K38" s="27"/>
    </row>
    <row r="39" spans="1:14" s="2" customFormat="1" ht="12.75" customHeight="1">
      <c r="B39" s="25"/>
      <c r="C39" s="25"/>
      <c r="D39" s="25"/>
      <c r="E39" s="26"/>
      <c r="F39" s="27"/>
      <c r="G39" s="32"/>
      <c r="H39" s="32"/>
      <c r="I39"/>
      <c r="J39" s="21"/>
      <c r="K39" s="27"/>
    </row>
    <row r="40" spans="1:14" s="2" customFormat="1" ht="12.75" customHeight="1">
      <c r="A40"/>
      <c r="B40" s="28" t="s">
        <v>19</v>
      </c>
      <c r="C40" s="28"/>
      <c r="D40" s="28"/>
      <c r="E40" s="29">
        <f>SUM(E36:E39)</f>
        <v>2587.6749999999997</v>
      </c>
      <c r="F40" s="30">
        <f>SUM(F36:F39)</f>
        <v>5.9705948479715977E-2</v>
      </c>
      <c r="G40" s="31"/>
      <c r="H40" s="31"/>
      <c r="I40"/>
      <c r="K40" s="27"/>
    </row>
    <row r="41" spans="1:14" ht="12.75" customHeight="1">
      <c r="E41" s="20"/>
      <c r="F41" s="21"/>
      <c r="G41" s="22"/>
      <c r="H41" s="22"/>
      <c r="I41" s="53"/>
      <c r="J41" s="2"/>
      <c r="K41" s="27"/>
    </row>
    <row r="42" spans="1:14" ht="12.75" customHeight="1">
      <c r="B42" s="23" t="s">
        <v>61</v>
      </c>
      <c r="E42" s="20"/>
      <c r="F42" s="21"/>
      <c r="G42" s="22"/>
      <c r="H42" s="22"/>
      <c r="I42" s="53"/>
      <c r="J42" s="2"/>
      <c r="K42" s="27"/>
    </row>
    <row r="43" spans="1:14" ht="12.75" customHeight="1">
      <c r="B43" s="25"/>
      <c r="C43" s="1"/>
      <c r="D43" s="1"/>
      <c r="E43" s="26"/>
      <c r="F43" s="27"/>
      <c r="G43" s="34"/>
      <c r="H43" s="34"/>
      <c r="I43" s="53"/>
      <c r="J43" s="2"/>
      <c r="K43" s="2"/>
    </row>
    <row r="44" spans="1:14" s="2" customFormat="1" ht="12.75" customHeight="1">
      <c r="A44"/>
      <c r="B44" s="28" t="s">
        <v>19</v>
      </c>
      <c r="C44" s="28"/>
      <c r="D44" s="28"/>
      <c r="E44" s="29">
        <f>SUM(E42:E43)</f>
        <v>0</v>
      </c>
      <c r="F44" s="30">
        <f>SUM(F42:F43)</f>
        <v>0</v>
      </c>
      <c r="G44" s="31"/>
      <c r="H44" s="31"/>
      <c r="I44" s="35"/>
    </row>
    <row r="45" spans="1:14" ht="12.75" customHeight="1">
      <c r="E45" s="20"/>
      <c r="F45" s="21"/>
      <c r="G45" s="22"/>
      <c r="H45" s="22"/>
      <c r="I45" s="53"/>
    </row>
    <row r="46" spans="1:14" ht="12.75" customHeight="1">
      <c r="B46" s="33" t="s">
        <v>62</v>
      </c>
      <c r="C46" s="33"/>
      <c r="D46" s="1" t="s">
        <v>63</v>
      </c>
      <c r="E46" s="26">
        <v>240</v>
      </c>
      <c r="F46" s="27">
        <f>+E46/$E$52</f>
        <v>5.537568525851134E-3</v>
      </c>
      <c r="G46" s="34"/>
      <c r="H46" s="34"/>
      <c r="I46" s="53"/>
    </row>
    <row r="47" spans="1:14" ht="12.75" customHeight="1">
      <c r="B47" s="28" t="s">
        <v>19</v>
      </c>
      <c r="C47" s="28"/>
      <c r="D47" s="28"/>
      <c r="E47" s="29">
        <f>+E46</f>
        <v>240</v>
      </c>
      <c r="F47" s="30">
        <f>+F46</f>
        <v>5.537568525851134E-3</v>
      </c>
      <c r="G47" s="31"/>
      <c r="H47" s="31"/>
      <c r="I47" s="35"/>
    </row>
    <row r="48" spans="1:14" ht="12.75" customHeight="1">
      <c r="E48" s="20"/>
      <c r="F48" s="21"/>
      <c r="G48" s="22"/>
      <c r="H48" s="22"/>
      <c r="I48" s="53"/>
    </row>
    <row r="49" spans="2:10" ht="12.75" customHeight="1">
      <c r="B49" s="23" t="s">
        <v>64</v>
      </c>
      <c r="C49" s="23"/>
      <c r="E49" s="20"/>
      <c r="F49" s="21"/>
      <c r="G49" s="22"/>
      <c r="H49" s="22"/>
      <c r="I49" s="53"/>
    </row>
    <row r="50" spans="2:10" ht="12.75" customHeight="1">
      <c r="B50" s="23" t="s">
        <v>65</v>
      </c>
      <c r="C50" s="23"/>
      <c r="E50" s="20">
        <f>E52-E22-E33-E40-E47-E44-E11</f>
        <v>-651.94706360000237</v>
      </c>
      <c r="F50" s="21">
        <f>+E50/$E$52</f>
        <v>-1.5042506416301836E-2</v>
      </c>
      <c r="G50" s="22"/>
      <c r="H50" s="22"/>
      <c r="I50" s="53"/>
    </row>
    <row r="51" spans="2:10" ht="12.75" customHeight="1">
      <c r="B51" s="28" t="s">
        <v>19</v>
      </c>
      <c r="C51" s="28"/>
      <c r="D51" s="28"/>
      <c r="E51" s="29">
        <f>SUM(E50:E50)</f>
        <v>-651.94706360000237</v>
      </c>
      <c r="F51" s="30">
        <f>SUM(F50)</f>
        <v>-1.5042506416301836E-2</v>
      </c>
      <c r="G51" s="31"/>
      <c r="H51" s="31"/>
      <c r="I51" s="53"/>
    </row>
    <row r="52" spans="2:10" ht="12.75" customHeight="1">
      <c r="B52" s="36" t="s">
        <v>66</v>
      </c>
      <c r="C52" s="36"/>
      <c r="D52" s="36"/>
      <c r="E52" s="37">
        <v>43340.321456899997</v>
      </c>
      <c r="F52" s="38">
        <f>+F51+F40+F33+F22+F47+F44+F11</f>
        <v>1.0000000000000002</v>
      </c>
      <c r="G52" s="39"/>
      <c r="H52" s="39"/>
      <c r="I52" s="53"/>
    </row>
    <row r="53" spans="2:10" ht="12.75" customHeight="1">
      <c r="I53" s="53"/>
    </row>
    <row r="54" spans="2:10" ht="30.95" customHeight="1">
      <c r="B54" s="66" t="s">
        <v>67</v>
      </c>
      <c r="C54" s="67"/>
      <c r="D54" s="67"/>
      <c r="E54" s="67"/>
      <c r="F54" s="67"/>
      <c r="G54" s="67"/>
      <c r="H54" s="68"/>
    </row>
    <row r="55" spans="2:10" ht="32.1" customHeight="1">
      <c r="B55" s="69" t="s">
        <v>68</v>
      </c>
      <c r="C55" s="70"/>
      <c r="D55" s="70"/>
      <c r="E55" s="70"/>
      <c r="F55" s="70"/>
      <c r="G55" s="70"/>
      <c r="H55" s="71"/>
    </row>
    <row r="56" spans="2:10" ht="60" customHeight="1">
      <c r="B56" s="44" t="s">
        <v>69</v>
      </c>
      <c r="C56" s="72" t="s">
        <v>5</v>
      </c>
      <c r="D56" s="72"/>
      <c r="E56" s="45" t="s">
        <v>70</v>
      </c>
      <c r="F56" s="46" t="s">
        <v>71</v>
      </c>
      <c r="G56" s="62" t="s">
        <v>72</v>
      </c>
      <c r="H56" s="63"/>
    </row>
    <row r="57" spans="2:10" ht="51">
      <c r="B57" s="47" t="s">
        <v>49</v>
      </c>
      <c r="C57" s="54" t="s">
        <v>50</v>
      </c>
      <c r="D57" s="54"/>
      <c r="E57" s="48" t="s">
        <v>51</v>
      </c>
      <c r="F57" s="49" t="s">
        <v>73</v>
      </c>
      <c r="G57" s="54">
        <v>11.699199999999999</v>
      </c>
      <c r="H57" s="55"/>
      <c r="J57" s="35"/>
    </row>
    <row r="58" spans="2:10">
      <c r="B58" s="61" t="s">
        <v>74</v>
      </c>
      <c r="C58" s="62"/>
      <c r="D58" s="62"/>
      <c r="E58" s="62"/>
      <c r="F58" s="62"/>
      <c r="G58" s="62"/>
      <c r="H58" s="63"/>
    </row>
    <row r="59" spans="2:10">
      <c r="B59" s="61"/>
      <c r="C59" s="62"/>
      <c r="D59" s="62"/>
      <c r="E59" s="62"/>
      <c r="F59" s="62"/>
      <c r="G59" s="62"/>
      <c r="H59" s="63"/>
    </row>
    <row r="60" spans="2:10" ht="24.95" customHeight="1">
      <c r="B60" s="61"/>
      <c r="C60" s="62"/>
      <c r="D60" s="62"/>
      <c r="E60" s="62"/>
      <c r="F60" s="62"/>
      <c r="G60" s="62"/>
      <c r="H60" s="63"/>
    </row>
    <row r="61" spans="2:10" ht="12.75" customHeight="1">
      <c r="B61" s="58" t="s">
        <v>75</v>
      </c>
      <c r="C61" s="59"/>
      <c r="D61" s="59"/>
      <c r="E61" s="59"/>
      <c r="F61" s="59"/>
      <c r="G61" s="59"/>
      <c r="H61" s="60"/>
    </row>
    <row r="62" spans="2:10" ht="12.75" customHeight="1">
      <c r="B62" s="58"/>
      <c r="C62" s="59"/>
      <c r="D62" s="59"/>
      <c r="E62" s="59"/>
      <c r="F62" s="59"/>
      <c r="G62" s="59"/>
      <c r="H62" s="60"/>
    </row>
    <row r="63" spans="2:10" ht="12.75" customHeight="1">
      <c r="B63" s="58"/>
      <c r="C63" s="59"/>
      <c r="D63" s="59"/>
      <c r="E63" s="59"/>
      <c r="F63" s="59"/>
      <c r="G63" s="59"/>
      <c r="H63" s="60"/>
    </row>
    <row r="64" spans="2:10" ht="12.75" customHeight="1">
      <c r="B64" s="56" t="s">
        <v>76</v>
      </c>
      <c r="C64" s="57"/>
      <c r="D64" s="57"/>
      <c r="E64" s="57"/>
      <c r="F64" s="57"/>
      <c r="G64" s="57"/>
      <c r="H64" s="50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ortState ref="B14:H20">
    <sortCondition descending="1" ref="E14:E20"/>
  </sortState>
  <mergeCells count="10">
    <mergeCell ref="B1:H1"/>
    <mergeCell ref="B54:H54"/>
    <mergeCell ref="B55:H55"/>
    <mergeCell ref="C56:D56"/>
    <mergeCell ref="G56:H56"/>
    <mergeCell ref="C57:D57"/>
    <mergeCell ref="G57:H57"/>
    <mergeCell ref="B64:G64"/>
    <mergeCell ref="B61:H63"/>
    <mergeCell ref="B58:H60"/>
  </mergeCells>
  <pageMargins left="0.75" right="0.75" top="1" bottom="1" header="0.5" footer="0.5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9|CITI-No PII-Confidential|{00000000-0000-0000-0000-000000000000}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11:28 05/05/2020</XMLData>
</file>

<file path=customXml/itemProps1.xml><?xml version="1.0" encoding="utf-8"?>
<ds:datastoreItem xmlns:ds="http://schemas.openxmlformats.org/officeDocument/2006/customXml" ds:itemID="{CD9EEACB-DC22-47D4-8519-C104CCDFD4A9}">
  <ds:schemaRefs/>
</ds:datastoreItem>
</file>

<file path=customXml/itemProps2.xml><?xml version="1.0" encoding="utf-8"?>
<ds:datastoreItem xmlns:ds="http://schemas.openxmlformats.org/officeDocument/2006/customXml" ds:itemID="{4F4B374D-FCA7-48A5-AEAE-94185906E7D0}">
  <ds:schemaRefs/>
</ds:datastoreItem>
</file>

<file path=customXml/itemProps3.xml><?xml version="1.0" encoding="utf-8"?>
<ds:datastoreItem xmlns:ds="http://schemas.openxmlformats.org/officeDocument/2006/customXml" ds:itemID="{CC72615F-E051-45FC-903B-E517583705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dcterms:created xsi:type="dcterms:W3CDTF">1996-10-14T23:33:00Z</dcterms:created>
  <dcterms:modified xsi:type="dcterms:W3CDTF">2021-09-17T12:07:21Z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ICV">
    <vt:lpwstr>F3587072DBB041E2A7663278520BF866</vt:lpwstr>
  </property>
  <property fmtid="{D5CDD505-2E9C-101B-9397-08002B2CF9AE}" pid="10" name="KSOProductBuildVer">
    <vt:lpwstr>1033-11.2.0.10296</vt:lpwstr>
  </property>
</Properties>
</file>