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95" activeTab="0"/>
  </bookViews>
  <sheets>
    <sheet name="Series-II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<sst xmlns="http://schemas.openxmlformats.org/spreadsheetml/2006/main" count="51" uniqueCount="47">
  <si>
    <t xml:space="preserve">IIFCL MUTUAL FUND (IDF) </t>
  </si>
  <si>
    <t>5th Floor, NBCC Tower, Block – 2 , Plate – A , East Kidwai Nagar , New Delhi - 110023</t>
  </si>
  <si>
    <t>IIFCL MF INFRASTRUCTURE DEBT FUND SR - II (BSE SCRIP CODE 540456)</t>
  </si>
  <si>
    <t>Half Yearly Portfolio of IIFCL MUTUAL FUND (IDF) Series - II for the period ending 30th September 2021</t>
  </si>
  <si>
    <t>Pursuant to Regulation 59A of SEBI (Mutual Funds) Regulations, 1996</t>
  </si>
  <si>
    <t>IIFCL MF INFRASTRUCTURE DEBT FUND SR - II</t>
  </si>
  <si>
    <t>Name of Instrument</t>
  </si>
  <si>
    <t>Rating</t>
  </si>
  <si>
    <t>Quantity</t>
  </si>
  <si>
    <t>Market/Fair Value (Rs. in Lacs)</t>
  </si>
  <si>
    <t>% to Net Assets</t>
  </si>
  <si>
    <t>Yield to Maturity (%)</t>
  </si>
  <si>
    <t>Debt Instruments</t>
  </si>
  <si>
    <t>Non Convertible Debentures</t>
  </si>
  <si>
    <t>Money Market Instruments</t>
  </si>
  <si>
    <t>Commercial Papers</t>
  </si>
  <si>
    <t>Treasury Bills</t>
  </si>
  <si>
    <t>Sub Total</t>
  </si>
  <si>
    <t>Total</t>
  </si>
  <si>
    <t>Term Deposits</t>
  </si>
  <si>
    <t>Net Receivable/Payable</t>
  </si>
  <si>
    <t>NET ASSETS</t>
  </si>
  <si>
    <t>** Thinly traded/Non traded securities # Unlisted Security.</t>
  </si>
  <si>
    <t>Notes:</t>
  </si>
  <si>
    <t>1) Securities below investment grade or default  
Pursuant to SEBI circular SEBI/HO/IMD/DF4/CIR/P/2019/102  dated September 24, 2019 read with circular no. SEBI/HO/IMD/DF4/CIR/P/2019/41 dated March 22, 2019, below are the total outstanding exposure in default securities as on March 31, 2021:</t>
  </si>
  <si>
    <t>Principal Invested</t>
  </si>
  <si>
    <t>Provision against Principal Invested</t>
  </si>
  <si>
    <t>Provision against Interest/Amort Income</t>
  </si>
  <si>
    <t>Total Provision</t>
  </si>
  <si>
    <t>Default beyond its maturity</t>
  </si>
  <si>
    <r>
      <t xml:space="preserve">9.20% IL&amp;FS Trans Network Limited 15-Apr-2022 NCD </t>
    </r>
    <r>
      <rPr>
        <b/>
        <sz val="11"/>
        <color indexed="8"/>
        <rFont val="Arial Narrow"/>
        <family val="2"/>
      </rPr>
      <t>(16.96% of Net Assets as of 30-Sep-21)</t>
    </r>
  </si>
  <si>
    <t>No</t>
  </si>
  <si>
    <r>
      <t xml:space="preserve">Infrastructure Leasing &amp; Financial Services Limited 19-Oct-2018 CP </t>
    </r>
    <r>
      <rPr>
        <b/>
        <sz val="11"/>
        <color indexed="8"/>
        <rFont val="Arial Narrow"/>
        <family val="2"/>
      </rPr>
      <t>(16.73% of Net Assets as of 30-Sep-21)</t>
    </r>
  </si>
  <si>
    <t>Yes</t>
  </si>
  <si>
    <r>
      <t xml:space="preserve">12.75% Feedback Infrastructure Private Limited 20-Dec-2022 NCD </t>
    </r>
    <r>
      <rPr>
        <b/>
        <sz val="11"/>
        <color indexed="8"/>
        <rFont val="Arial Narrow"/>
        <family val="2"/>
      </rPr>
      <t>(8.26% of Net Assets as of 30-Sep-21)</t>
    </r>
  </si>
  <si>
    <t>2) Net Assets Value per unit (in Rs.) are as follows :</t>
  </si>
  <si>
    <t xml:space="preserve">Plan/Option </t>
  </si>
  <si>
    <t>As on September 30, 2021</t>
  </si>
  <si>
    <t>As on March 31, 2021</t>
  </si>
  <si>
    <t>Growth</t>
  </si>
  <si>
    <t>3) Details of Dividend declared per unit (in Rs.) during the half-year ended September 30, 2021 is Nil.</t>
  </si>
  <si>
    <t>4) No Bonus declared during the half-year ended September 30, 2021.</t>
  </si>
  <si>
    <t>5) Total outstanding exposure in derivative instruments as on September 30, 2021 : Nil.</t>
  </si>
  <si>
    <t>6) Total investments in Foreign Securities / Overseas ETFs as at September 30, 2021 and its percentage to NAV : Nil.</t>
  </si>
  <si>
    <t>7) Details of Repo transactions in corporate debt securities for the half year ended September 30, 2021 : Nil.</t>
  </si>
  <si>
    <t>8) Details of transactions of "Credit Default Swap" for half year ended September 30, 2021: Nil.</t>
  </si>
  <si>
    <t>9) Average maturity of the portfolio : 898 days.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</si>
</sst>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178" formatCode="#,##0.0000"/>
    <numFmt numFmtId="179" formatCode="0.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rgb="FF232552"/>
      <name val="Arial Narrow"/>
      <family val="2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3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9" fillId="4" borderId="1" applyNumberFormat="0" applyProtection="0">
      <alignment/>
    </xf>
    <xf numFmtId="0" fontId="12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0" applyNumberFormat="0" applyFill="0" applyBorder="0" applyProtection="0">
      <alignment/>
    </xf>
    <xf numFmtId="0" fontId="23" fillId="8" borderId="5" applyNumberFormat="0" applyProtection="0">
      <alignment/>
    </xf>
    <xf numFmtId="0" fontId="11" fillId="9" borderId="0" applyNumberFormat="0" applyBorder="0" applyProtection="0">
      <alignment/>
    </xf>
    <xf numFmtId="0" fontId="21" fillId="10" borderId="0" applyNumberFormat="0" applyBorder="0" applyProtection="0">
      <alignment/>
    </xf>
    <xf numFmtId="0" fontId="26" fillId="11" borderId="6" applyNumberFormat="0" applyProtection="0">
      <alignment/>
    </xf>
    <xf numFmtId="0" fontId="0" fillId="12" borderId="0" applyNumberFormat="0" applyBorder="0" applyProtection="0">
      <alignment/>
    </xf>
    <xf numFmtId="0" fontId="13" fillId="11" borderId="5" applyNumberFormat="0" applyProtection="0">
      <alignment/>
    </xf>
    <xf numFmtId="0" fontId="25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7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0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35" borderId="15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39" fontId="4" fillId="35" borderId="16" xfId="0" applyNumberFormat="1" applyFont="1" applyFill="1" applyBorder="1" applyAlignment="1">
      <alignment horizontal="center" vertical="center"/>
    </xf>
    <xf numFmtId="39" fontId="4" fillId="35" borderId="14" xfId="0" applyNumberFormat="1" applyFont="1" applyFill="1" applyBorder="1" applyAlignment="1">
      <alignment horizontal="center" vertical="center" wrapText="1"/>
    </xf>
    <xf numFmtId="10" fontId="4" fillId="35" borderId="14" xfId="0" applyNumberFormat="1" applyFont="1" applyFill="1" applyBorder="1" applyAlignment="1">
      <alignment vertical="center"/>
    </xf>
    <xf numFmtId="10" fontId="4" fillId="35" borderId="17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top"/>
    </xf>
    <xf numFmtId="0" fontId="6" fillId="36" borderId="0" xfId="0" applyNumberFormat="1" applyFont="1" applyFill="1" applyBorder="1" applyAlignment="1">
      <alignment horizontal="right" vertical="top"/>
    </xf>
    <xf numFmtId="39" fontId="6" fillId="36" borderId="18" xfId="0" applyNumberFormat="1" applyFont="1" applyFill="1" applyBorder="1" applyAlignment="1">
      <alignment horizontal="right" vertical="top"/>
    </xf>
    <xf numFmtId="10" fontId="6" fillId="36" borderId="19" xfId="15" applyNumberFormat="1" applyFont="1" applyFill="1" applyBorder="1" applyAlignment="1">
      <alignment vertical="top"/>
    </xf>
    <xf numFmtId="10" fontId="6" fillId="36" borderId="20" xfId="15" applyNumberFormat="1" applyFont="1" applyFill="1" applyBorder="1" applyAlignment="1">
      <alignment vertical="top"/>
    </xf>
    <xf numFmtId="0" fontId="5" fillId="36" borderId="12" xfId="0" applyFont="1" applyFill="1" applyBorder="1" applyAlignment="1">
      <alignment horizontal="left" vertical="top"/>
    </xf>
    <xf numFmtId="0" fontId="6" fillId="36" borderId="18" xfId="0" applyFont="1" applyFill="1" applyBorder="1" applyAlignment="1">
      <alignment horizontal="left" vertical="center"/>
    </xf>
    <xf numFmtId="10" fontId="6" fillId="36" borderId="18" xfId="15" applyNumberFormat="1" applyFont="1" applyFill="1" applyBorder="1" applyAlignment="1">
      <alignment vertical="top"/>
    </xf>
    <xf numFmtId="10" fontId="6" fillId="36" borderId="13" xfId="15" applyNumberFormat="1" applyFont="1" applyFill="1" applyBorder="1" applyAlignment="1">
      <alignment vertical="top"/>
    </xf>
    <xf numFmtId="10" fontId="6" fillId="0" borderId="12" xfId="0" applyNumberFormat="1" applyFont="1" applyFill="1" applyBorder="1" applyAlignment="1">
      <alignment horizontal="left" vertical="center"/>
    </xf>
    <xf numFmtId="39" fontId="6" fillId="0" borderId="18" xfId="0" applyNumberFormat="1" applyFont="1" applyFill="1" applyBorder="1" applyAlignment="1">
      <alignment horizontal="right" vertical="top"/>
    </xf>
    <xf numFmtId="10" fontId="6" fillId="0" borderId="13" xfId="15" applyNumberFormat="1" applyFont="1" applyFill="1" applyBorder="1" applyAlignment="1">
      <alignment vertical="top"/>
    </xf>
    <xf numFmtId="4" fontId="6" fillId="36" borderId="0" xfId="0" applyNumberFormat="1" applyFont="1" applyFill="1" applyBorder="1" applyAlignment="1">
      <alignment horizontal="right" vertical="top"/>
    </xf>
    <xf numFmtId="10" fontId="6" fillId="36" borderId="21" xfId="15" applyNumberFormat="1" applyFont="1" applyFill="1" applyBorder="1" applyAlignment="1">
      <alignment vertical="top"/>
    </xf>
    <xf numFmtId="0" fontId="5" fillId="36" borderId="15" xfId="0" applyFont="1" applyFill="1" applyBorder="1" applyAlignment="1">
      <alignment horizontal="left" vertical="top"/>
    </xf>
    <xf numFmtId="0" fontId="5" fillId="36" borderId="14" xfId="0" applyFont="1" applyFill="1" applyBorder="1" applyAlignment="1">
      <alignment horizontal="left" vertical="top"/>
    </xf>
    <xf numFmtId="0" fontId="5" fillId="36" borderId="16" xfId="0" applyNumberFormat="1" applyFont="1" applyFill="1" applyBorder="1" applyAlignment="1">
      <alignment horizontal="right" vertical="top"/>
    </xf>
    <xf numFmtId="39" fontId="5" fillId="0" borderId="14" xfId="0" applyNumberFormat="1" applyFont="1" applyFill="1" applyBorder="1" applyAlignment="1">
      <alignment horizontal="right"/>
    </xf>
    <xf numFmtId="10" fontId="5" fillId="36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9" fontId="5" fillId="36" borderId="14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 horizontal="left" vertical="top"/>
    </xf>
    <xf numFmtId="10" fontId="6" fillId="36" borderId="14" xfId="15" applyNumberFormat="1" applyFont="1" applyFill="1" applyBorder="1" applyAlignment="1">
      <alignment vertical="top"/>
    </xf>
    <xf numFmtId="39" fontId="5" fillId="36" borderId="14" xfId="0" applyNumberFormat="1" applyFont="1" applyFill="1" applyBorder="1" applyAlignment="1">
      <alignment horizontal="right" vertical="top"/>
    </xf>
    <xf numFmtId="39" fontId="5" fillId="0" borderId="14" xfId="0" applyNumberFormat="1" applyFont="1" applyFill="1" applyBorder="1" applyAlignment="1">
      <alignment horizontal="right" vertical="top"/>
    </xf>
    <xf numFmtId="39" fontId="5" fillId="36" borderId="16" xfId="0" applyNumberFormat="1" applyFont="1" applyFill="1" applyBorder="1" applyAlignment="1">
      <alignment horizontal="right" vertical="top"/>
    </xf>
    <xf numFmtId="0" fontId="5" fillId="36" borderId="22" xfId="0" applyFont="1" applyFill="1" applyBorder="1" applyAlignment="1">
      <alignment horizontal="left" vertical="top"/>
    </xf>
    <xf numFmtId="0" fontId="5" fillId="36" borderId="19" xfId="0" applyFont="1" applyFill="1" applyBorder="1" applyAlignment="1">
      <alignment horizontal="left" vertical="top"/>
    </xf>
    <xf numFmtId="39" fontId="5" fillId="36" borderId="23" xfId="0" applyNumberFormat="1" applyFont="1" applyFill="1" applyBorder="1" applyAlignment="1">
      <alignment horizontal="right" vertical="top"/>
    </xf>
    <xf numFmtId="39" fontId="5" fillId="36" borderId="19" xfId="0" applyNumberFormat="1" applyFont="1" applyFill="1" applyBorder="1" applyAlignment="1">
      <alignment horizontal="right"/>
    </xf>
    <xf numFmtId="0" fontId="5" fillId="36" borderId="9" xfId="0" applyFont="1" applyFill="1" applyBorder="1" applyAlignment="1">
      <alignment horizontal="left" vertical="top"/>
    </xf>
    <xf numFmtId="0" fontId="5" fillId="36" borderId="24" xfId="0" applyFont="1" applyFill="1" applyBorder="1" applyAlignment="1">
      <alignment horizontal="left" vertical="top"/>
    </xf>
    <xf numFmtId="39" fontId="5" fillId="36" borderId="10" xfId="0" applyNumberFormat="1" applyFont="1" applyFill="1" applyBorder="1" applyAlignment="1">
      <alignment horizontal="right" vertical="top"/>
    </xf>
    <xf numFmtId="39" fontId="5" fillId="36" borderId="24" xfId="0" applyNumberFormat="1" applyFont="1" applyFill="1" applyBorder="1" applyAlignment="1">
      <alignment horizontal="right"/>
    </xf>
    <xf numFmtId="10" fontId="5" fillId="36" borderId="19" xfId="15" applyNumberFormat="1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5" fillId="36" borderId="26" xfId="0" applyFont="1" applyFill="1" applyBorder="1" applyAlignment="1">
      <alignment horizontal="left" vertical="top"/>
    </xf>
    <xf numFmtId="0" fontId="8" fillId="36" borderId="26" xfId="0" applyFont="1" applyFill="1" applyBorder="1" applyAlignment="1">
      <alignment/>
    </xf>
    <xf numFmtId="0" fontId="6" fillId="36" borderId="26" xfId="0" applyFont="1" applyFill="1" applyBorder="1" applyAlignment="1">
      <alignment horizontal="center" vertical="top"/>
    </xf>
    <xf numFmtId="0" fontId="6" fillId="36" borderId="27" xfId="0" applyFont="1" applyFill="1" applyBorder="1" applyAlignment="1">
      <alignment horizontal="center" vertical="top"/>
    </xf>
    <xf numFmtId="0" fontId="8" fillId="36" borderId="25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top"/>
    </xf>
    <xf numFmtId="0" fontId="6" fillId="36" borderId="1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wrapText="1"/>
    </xf>
    <xf numFmtId="0" fontId="6" fillId="36" borderId="28" xfId="0" applyFont="1" applyFill="1" applyBorder="1" applyAlignment="1">
      <alignment horizontal="center" vertical="top"/>
    </xf>
    <xf numFmtId="0" fontId="6" fillId="36" borderId="29" xfId="0" applyFont="1" applyFill="1" applyBorder="1" applyAlignment="1">
      <alignment horizontal="center" vertical="top"/>
    </xf>
    <xf numFmtId="0" fontId="4" fillId="36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/>
    </xf>
    <xf numFmtId="0" fontId="6" fillId="0" borderId="30" xfId="0" applyFont="1" applyFill="1" applyBorder="1" applyAlignment="1">
      <alignment horizontal="left" vertical="top"/>
    </xf>
    <xf numFmtId="4" fontId="8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6" fillId="36" borderId="23" xfId="0" applyFont="1" applyFill="1" applyBorder="1" applyAlignment="1">
      <alignment horizontal="center" vertical="top"/>
    </xf>
    <xf numFmtId="0" fontId="6" fillId="36" borderId="20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left" vertical="top"/>
    </xf>
    <xf numFmtId="0" fontId="5" fillId="35" borderId="14" xfId="0" applyFont="1" applyFill="1" applyBorder="1" applyAlignment="1">
      <alignment horizontal="right" vertical="top"/>
    </xf>
    <xf numFmtId="0" fontId="6" fillId="36" borderId="31" xfId="0" applyFont="1" applyFill="1" applyBorder="1" applyAlignment="1">
      <alignment horizontal="left" vertical="top"/>
    </xf>
    <xf numFmtId="178" fontId="9" fillId="36" borderId="14" xfId="0" applyNumberFormat="1" applyFont="1" applyFill="1" applyBorder="1" applyAlignment="1">
      <alignment horizontal="right" vertical="center"/>
    </xf>
    <xf numFmtId="0" fontId="8" fillId="36" borderId="12" xfId="0" applyFont="1" applyFill="1" applyBorder="1" applyAlignment="1">
      <alignment/>
    </xf>
    <xf numFmtId="179" fontId="8" fillId="36" borderId="0" xfId="0" applyNumberFormat="1" applyFont="1" applyFill="1" applyBorder="1" applyAlignment="1">
      <alignment/>
    </xf>
    <xf numFmtId="179" fontId="8" fillId="36" borderId="23" xfId="0" applyNumberFormat="1" applyFont="1" applyFill="1" applyBorder="1" applyAlignment="1">
      <alignment horizontal="center"/>
    </xf>
    <xf numFmtId="179" fontId="8" fillId="36" borderId="2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36" borderId="33" xfId="0" applyFont="1" applyFill="1" applyBorder="1" applyAlignment="1">
      <alignment/>
    </xf>
    <xf numFmtId="0" fontId="8" fillId="36" borderId="33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Y%20Portfolio%20sept2021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I1"/>
      <sheetName val="YII2"/>
      <sheetName val="YTM"/>
      <sheetName val="nav"/>
      <sheetName val="Sheet1"/>
      <sheetName val="Portfolio"/>
    </sheetNames>
    <sheetDataSet>
      <sheetData sheetId="0">
        <row r="7">
          <cell r="B7" t="str">
            <v>Portfolio as on September 30, 2021</v>
          </cell>
        </row>
      </sheetData>
      <sheetData sheetId="1">
        <row r="5">
          <cell r="A5" t="str">
            <v>YII2</v>
          </cell>
        </row>
        <row r="11">
          <cell r="A11" t="str">
            <v>INE477K07018</v>
          </cell>
        </row>
        <row r="12">
          <cell r="A12" t="str">
            <v>INE246R07418</v>
          </cell>
        </row>
        <row r="13">
          <cell r="A13" t="str">
            <v>INE563M07011</v>
          </cell>
        </row>
        <row r="14">
          <cell r="A14" t="str">
            <v>INE752E07JM3</v>
          </cell>
        </row>
        <row r="15">
          <cell r="A15" t="str">
            <v>INE923L07241</v>
          </cell>
        </row>
        <row r="16">
          <cell r="A16" t="str">
            <v>INE752E07IW4</v>
          </cell>
        </row>
        <row r="17">
          <cell r="A17" t="str">
            <v>INE732Q07AL0</v>
          </cell>
        </row>
        <row r="18">
          <cell r="A18" t="str">
            <v>INE732Q07AM8</v>
          </cell>
        </row>
        <row r="19">
          <cell r="A19" t="str">
            <v>INE975G08223</v>
          </cell>
        </row>
        <row r="23">
          <cell r="A23" t="str">
            <v>INE00M214172</v>
          </cell>
        </row>
        <row r="24">
          <cell r="A24" t="str">
            <v>INE754R14151</v>
          </cell>
        </row>
        <row r="26">
          <cell r="A26" t="str">
            <v>IN002021Z111</v>
          </cell>
        </row>
        <row r="27">
          <cell r="A27" t="str">
            <v>IN002021Z251</v>
          </cell>
        </row>
        <row r="28">
          <cell r="A28" t="str">
            <v>IN002020Z394</v>
          </cell>
        </row>
        <row r="29">
          <cell r="A29" t="str">
            <v>IN002020Z485</v>
          </cell>
        </row>
        <row r="30">
          <cell r="A30" t="str">
            <v>IN002020Z451</v>
          </cell>
        </row>
        <row r="34">
          <cell r="A34" t="str">
            <v>TERM DEPOSITSyii2</v>
          </cell>
        </row>
      </sheetData>
      <sheetData sheetId="2">
        <row r="1">
          <cell r="A1" t="str">
            <v>ISIN</v>
          </cell>
          <cell r="B1" t="str">
            <v>YTM - AGGREGATED YIELD FROM MONTHLY FACTSHEET</v>
          </cell>
        </row>
        <row r="2">
          <cell r="A2" t="str">
            <v>INE111R07026</v>
          </cell>
          <cell r="B2">
            <v>12.73</v>
          </cell>
        </row>
        <row r="3">
          <cell r="A3" t="str">
            <v>INE124L07048</v>
          </cell>
          <cell r="B3">
            <v>0</v>
          </cell>
        </row>
        <row r="4">
          <cell r="A4" t="str">
            <v>INE124L07055</v>
          </cell>
          <cell r="B4">
            <v>0</v>
          </cell>
        </row>
        <row r="5">
          <cell r="A5" t="str">
            <v>INE124L07063</v>
          </cell>
          <cell r="B5">
            <v>0</v>
          </cell>
        </row>
        <row r="6">
          <cell r="A6" t="str">
            <v>INE209W07028</v>
          </cell>
          <cell r="B6">
            <v>10.59</v>
          </cell>
        </row>
        <row r="7">
          <cell r="A7" t="str">
            <v>INE659X07014</v>
          </cell>
          <cell r="B7">
            <v>10.59</v>
          </cell>
        </row>
        <row r="8">
          <cell r="A8" t="str">
            <v>INE477K07018</v>
          </cell>
          <cell r="B8">
            <v>8.045</v>
          </cell>
        </row>
        <row r="9">
          <cell r="A9" t="str">
            <v>INE246R07418</v>
          </cell>
          <cell r="B9">
            <v>6.175</v>
          </cell>
        </row>
        <row r="10">
          <cell r="A10" t="str">
            <v>IN002020Z394</v>
          </cell>
          <cell r="B10">
            <v>3.42</v>
          </cell>
        </row>
        <row r="11">
          <cell r="A11" t="str">
            <v>IN002020Z485</v>
          </cell>
          <cell r="B11">
            <v>3.53</v>
          </cell>
        </row>
        <row r="12">
          <cell r="A12" t="str">
            <v>IN002020Z451</v>
          </cell>
          <cell r="B12">
            <v>3.495</v>
          </cell>
        </row>
        <row r="13">
          <cell r="A13" t="str">
            <v>IN002020Z436</v>
          </cell>
          <cell r="B13">
            <v>3.455</v>
          </cell>
        </row>
        <row r="14">
          <cell r="A14" t="str">
            <v>IN002020Z493</v>
          </cell>
          <cell r="B14">
            <v>3.53</v>
          </cell>
        </row>
        <row r="15">
          <cell r="A15" t="str">
            <v>INE00M214172</v>
          </cell>
          <cell r="B15">
            <v>9.92</v>
          </cell>
        </row>
        <row r="16">
          <cell r="A16" t="str">
            <v>INE754R14151</v>
          </cell>
          <cell r="B16">
            <v>9.645</v>
          </cell>
        </row>
        <row r="17">
          <cell r="A17" t="str">
            <v>IN002021Z111</v>
          </cell>
          <cell r="B17">
            <v>3.585</v>
          </cell>
        </row>
        <row r="18">
          <cell r="A18" t="str">
            <v>IN002021Z251</v>
          </cell>
          <cell r="B18">
            <v>3.73</v>
          </cell>
        </row>
        <row r="19">
          <cell r="A19" t="str">
            <v>INE427M08017</v>
          </cell>
          <cell r="B19">
            <v>0</v>
          </cell>
        </row>
        <row r="20">
          <cell r="A20" t="str">
            <v>INE975G08223</v>
          </cell>
          <cell r="B20">
            <v>0</v>
          </cell>
        </row>
        <row r="21">
          <cell r="A21" t="str">
            <v>INE563M07011</v>
          </cell>
          <cell r="B21">
            <v>0</v>
          </cell>
        </row>
        <row r="22">
          <cell r="A22" t="str">
            <v>INE923L07241</v>
          </cell>
          <cell r="B22">
            <v>9.04</v>
          </cell>
        </row>
        <row r="23">
          <cell r="A23" t="str">
            <v>INE732Q07AM8</v>
          </cell>
          <cell r="B23">
            <v>9.95</v>
          </cell>
        </row>
        <row r="24">
          <cell r="A24" t="str">
            <v>INE732Q07AL0</v>
          </cell>
          <cell r="B24">
            <v>9.795</v>
          </cell>
        </row>
        <row r="25">
          <cell r="A25" t="str">
            <v>INE752E07JM3</v>
          </cell>
          <cell r="B25">
            <v>5.85</v>
          </cell>
        </row>
        <row r="26">
          <cell r="A26" t="str">
            <v>INE752E07IW4</v>
          </cell>
          <cell r="B26">
            <v>5.825</v>
          </cell>
        </row>
      </sheetData>
      <sheetData sheetId="3">
        <row r="4">
          <cell r="E4">
            <v>1816549166.19</v>
          </cell>
        </row>
      </sheetData>
      <sheetData sheetId="4">
        <row r="1">
          <cell r="A1" t="str">
            <v>INE246R07418</v>
          </cell>
          <cell r="B1" t="str">
            <v>8.15% NIIF Infrastructure Finance Limited 15-Jan-2024 NCD</v>
          </cell>
          <cell r="C1" t="str">
            <v>ICRA AAA</v>
          </cell>
        </row>
        <row r="2">
          <cell r="A2" t="str">
            <v>INE477K07018</v>
          </cell>
          <cell r="B2" t="str">
            <v>9.15% Green Infra Wind Energy Limited 04-Aug-2023 NCD**</v>
          </cell>
          <cell r="C2" t="str">
            <v>CRISIL AA</v>
          </cell>
        </row>
        <row r="3">
          <cell r="A3" t="str">
            <v>INE111R07026</v>
          </cell>
          <cell r="B3" t="str">
            <v>13.50% D P Jain &amp; Co. Infrastructure Private Limited 13-Aug-2022 NCD #</v>
          </cell>
          <cell r="C3" t="str">
            <v>BWR A </v>
          </cell>
        </row>
        <row r="4">
          <cell r="A4" t="str">
            <v>INE124L07048</v>
          </cell>
          <cell r="B4" t="str">
            <v>12.15% GMR WARORA NCD 25SEP2022 SRS I**</v>
          </cell>
          <cell r="C4" t="str">
            <v>ICRA D</v>
          </cell>
        </row>
        <row r="5">
          <cell r="A5" t="str">
            <v>INE124L07055</v>
          </cell>
          <cell r="B5" t="str">
            <v>12.15% GMR WARORA NCD 25SEP2023 SRS II**</v>
          </cell>
          <cell r="C5" t="str">
            <v>ICRA D</v>
          </cell>
        </row>
        <row r="6">
          <cell r="A6" t="str">
            <v>INE124L07063</v>
          </cell>
          <cell r="B6" t="str">
            <v>12.15% GMR WARORA NCD 25NOV2023 SRS III**</v>
          </cell>
          <cell r="C6" t="str">
            <v>ICRA D</v>
          </cell>
        </row>
        <row r="7">
          <cell r="A7" t="str">
            <v>INE659X07014</v>
          </cell>
          <cell r="B7" t="str">
            <v>9.95% Molagavalli Renewable Private Limited 31-Mar-2023 NCD #</v>
          </cell>
          <cell r="C7" t="str">
            <v>CARE A+(CE)</v>
          </cell>
        </row>
        <row r="8">
          <cell r="A8" t="str">
            <v>INE209W07028</v>
          </cell>
          <cell r="B8" t="str">
            <v>9.95% Narmada Wind Energy Private Limited 31-Mar-2023 NCD #</v>
          </cell>
          <cell r="C8" t="str">
            <v>CARE A+(CE)</v>
          </cell>
        </row>
        <row r="9">
          <cell r="A9" t="str">
            <v>INE477K07018</v>
          </cell>
          <cell r="B9" t="str">
            <v>9.65% Green Infra Wind Energy Limited 04-Aug-2023**</v>
          </cell>
          <cell r="C9" t="str">
            <v>CRISIL AA</v>
          </cell>
        </row>
        <row r="10">
          <cell r="A10" t="str">
            <v>INE246R07418</v>
          </cell>
          <cell r="B10" t="str">
            <v>8.15% NIIF Infrastructure Finance Limited 15-Jan-2024 NCD</v>
          </cell>
          <cell r="C10" t="str">
            <v>ICRA AAA</v>
          </cell>
        </row>
        <row r="11">
          <cell r="A11" t="str">
            <v>INE563M07011</v>
          </cell>
          <cell r="B11" t="str">
            <v>12.75% Feedback Infrastructure Private Limited 20-Dec-2022 NCD**</v>
          </cell>
          <cell r="C11" t="str">
            <v>CARE D</v>
          </cell>
        </row>
        <row r="12">
          <cell r="A12" t="str">
            <v>INE923L07241</v>
          </cell>
          <cell r="B12" t="str">
            <v>9.15% SP Jammu Udhampur Highway Limited 30-Jun-27 NCD**</v>
          </cell>
          <cell r="C12" t="str">
            <v>IND AA-</v>
          </cell>
        </row>
        <row r="13">
          <cell r="A13" t="str">
            <v>INE732Q07AL0</v>
          </cell>
          <cell r="B13" t="str">
            <v>9.15% Darbhanga Motihari Transmission Company Private Limited 31-Dec-26 NCD**</v>
          </cell>
          <cell r="C13" t="str">
            <v>CARE AAA</v>
          </cell>
        </row>
        <row r="14">
          <cell r="A14" t="str">
            <v>INE732Q07AM8</v>
          </cell>
          <cell r="B14" t="str">
            <v>9.15% Darbhanga Motihari Transmission Company Private Limited 31-Mar-27 NCD**</v>
          </cell>
          <cell r="C14" t="str">
            <v>CARE AAA</v>
          </cell>
        </row>
        <row r="15">
          <cell r="A15" t="str">
            <v>INE975G08223</v>
          </cell>
          <cell r="B15" t="str">
            <v>9.20% IL&amp;FS Trans Network Limited 15-Apr-2022 NCD**</v>
          </cell>
          <cell r="C15" t="str">
            <v>ICRA D</v>
          </cell>
        </row>
        <row r="16">
          <cell r="A16" t="str">
            <v>IN002020Z394</v>
          </cell>
          <cell r="B16" t="str">
            <v>364 DAY TBILL (30DEC21)</v>
          </cell>
          <cell r="C16" t="str">
            <v>SOV</v>
          </cell>
        </row>
        <row r="17">
          <cell r="A17" t="str">
            <v>IN002020Z485</v>
          </cell>
          <cell r="B17" t="str">
            <v>364 DAY TBILL (03MAR22)</v>
          </cell>
          <cell r="C17" t="str">
            <v>SOV</v>
          </cell>
        </row>
        <row r="18">
          <cell r="A18" t="str">
            <v>IN002020Z436</v>
          </cell>
          <cell r="B18" t="str">
            <v>364 DAY TBILL (27JAN22)</v>
          </cell>
          <cell r="C18" t="str">
            <v>SOV</v>
          </cell>
        </row>
        <row r="19">
          <cell r="A19" t="str">
            <v>INE00M214172</v>
          </cell>
          <cell r="B19" t="str">
            <v>Sterling &amp; Wilson Solar Limited (23-Dec-21)</v>
          </cell>
          <cell r="C19" t="str">
            <v>ACUITE A2</v>
          </cell>
        </row>
        <row r="20">
          <cell r="A20" t="str">
            <v>IN002020Z451</v>
          </cell>
          <cell r="B20" t="str">
            <v>364 DAY TBILL (10FEB22)</v>
          </cell>
          <cell r="C20" t="str">
            <v>SOV</v>
          </cell>
        </row>
        <row r="21">
          <cell r="A21" t="str">
            <v>INE427M08017</v>
          </cell>
          <cell r="B21" t="str">
            <v>0% GVR Infra Projects 09-Apr-2023 ZCB # $</v>
          </cell>
          <cell r="C21" t="str">
            <v>Unrated</v>
          </cell>
        </row>
        <row r="22">
          <cell r="A22" t="str">
            <v>INE754R14151</v>
          </cell>
          <cell r="B22" t="str">
            <v>Hero Future Energies Private Limited (01-Mar-22)</v>
          </cell>
          <cell r="C22" t="str">
            <v>CRISIL A1</v>
          </cell>
        </row>
        <row r="23">
          <cell r="A23" t="str">
            <v>IN002020Z493</v>
          </cell>
          <cell r="B23" t="str">
            <v>364 DAY TBILL (11MAR22)</v>
          </cell>
          <cell r="C23" t="str">
            <v>SOV</v>
          </cell>
        </row>
        <row r="24">
          <cell r="A24" t="str">
            <v>IN002021Z111</v>
          </cell>
          <cell r="B24" t="str">
            <v>364 DAY TBILL (16JUN22)</v>
          </cell>
          <cell r="C24" t="str">
            <v>SOV</v>
          </cell>
        </row>
        <row r="25">
          <cell r="A25" t="str">
            <v>IN002021Z251</v>
          </cell>
          <cell r="B25" t="str">
            <v>364 DAY TBILL (15SEP22)</v>
          </cell>
          <cell r="C25" t="str">
            <v>SOV</v>
          </cell>
        </row>
        <row r="26">
          <cell r="A26" t="str">
            <v>INE752E07JM3</v>
          </cell>
          <cell r="B26" t="str">
            <v>9.25% Power Grid Corporation Of India Limited 26-Dec-26 NCD</v>
          </cell>
          <cell r="C26" t="str">
            <v>CRISIL AAA</v>
          </cell>
        </row>
        <row r="27">
          <cell r="A27" t="str">
            <v>INE752E07IW4</v>
          </cell>
          <cell r="B27" t="str">
            <v>9.35% Power Grid Corporation Of India Limited 29-Aug-26 NCD</v>
          </cell>
          <cell r="C27" t="str">
            <v>CRISIL AAA</v>
          </cell>
        </row>
      </sheetData>
      <sheetData sheetId="5">
        <row r="3">
          <cell r="AF3" t="str">
            <v>Market Value (FUND CCY)</v>
          </cell>
        </row>
        <row r="4">
          <cell r="A4" t="str">
            <v>Fixed rates bonds - CorporateYII1</v>
          </cell>
          <cell r="B4" t="str">
            <v>YII1INE111R07026</v>
          </cell>
          <cell r="C4">
            <v>44469</v>
          </cell>
          <cell r="D4" t="str">
            <v>YII1</v>
          </cell>
          <cell r="E4" t="str">
            <v>IIFCL MF INFRASTRUCTURE DEBT FUND SR - I</v>
          </cell>
          <cell r="F4">
            <v>122229</v>
          </cell>
          <cell r="G4" t="str">
            <v>INE111R07026</v>
          </cell>
          <cell r="H4" t="str">
            <v>Fixed rates bonds - Corporate</v>
          </cell>
          <cell r="I4" t="str">
            <v>DPJIPL 10.125% 13AUG22 NCD</v>
          </cell>
          <cell r="J4">
            <v>400000000</v>
          </cell>
          <cell r="K4">
            <v>20</v>
          </cell>
          <cell r="L4">
            <v>80000000</v>
          </cell>
          <cell r="M4">
            <v>0</v>
          </cell>
          <cell r="N4">
            <v>20.2171</v>
          </cell>
          <cell r="O4">
            <v>44469</v>
          </cell>
          <cell r="P4">
            <v>80868400</v>
          </cell>
          <cell r="Q4">
            <v>868400</v>
          </cell>
          <cell r="R4">
            <v>0.01865988</v>
          </cell>
          <cell r="T4">
            <v>1479452.05</v>
          </cell>
          <cell r="U4">
            <v>44420</v>
          </cell>
          <cell r="V4">
            <v>44512</v>
          </cell>
          <cell r="W4">
            <v>44786</v>
          </cell>
          <cell r="Z4" t="str">
            <v>L</v>
          </cell>
          <cell r="AA4" t="str">
            <v>Fixed rates bonds - Corporate</v>
          </cell>
          <cell r="AB4" t="str">
            <v>INR</v>
          </cell>
          <cell r="AC4" t="str">
            <v>L2</v>
          </cell>
          <cell r="AD4" t="str">
            <v>FUND SPECIFIC PRICES</v>
          </cell>
          <cell r="AE4">
            <v>80000000</v>
          </cell>
          <cell r="AF4">
            <v>80868400</v>
          </cell>
          <cell r="AH4">
            <v>0.868493</v>
          </cell>
          <cell r="AJ4">
            <v>25635278352.238</v>
          </cell>
        </row>
        <row r="5">
          <cell r="A5" t="str">
            <v>Fixed rates bonds - CorporateYII1</v>
          </cell>
          <cell r="B5" t="str">
            <v>YII1INE124L07048</v>
          </cell>
          <cell r="C5">
            <v>44469</v>
          </cell>
          <cell r="D5" t="str">
            <v>YII1</v>
          </cell>
          <cell r="E5" t="str">
            <v>IIFCL MF INFRASTRUCTURE DEBT FUND SR - I</v>
          </cell>
          <cell r="F5">
            <v>123698</v>
          </cell>
          <cell r="G5" t="str">
            <v>INE124L07048</v>
          </cell>
          <cell r="H5" t="str">
            <v>Fixed rates bonds - Corporate</v>
          </cell>
          <cell r="I5" t="str">
            <v>14.40% GMR WARORA NCD 25SEP2022 SRS I</v>
          </cell>
          <cell r="J5">
            <v>250000000</v>
          </cell>
          <cell r="K5">
            <v>84.806374</v>
          </cell>
          <cell r="L5">
            <v>212015933.85</v>
          </cell>
          <cell r="M5">
            <v>0</v>
          </cell>
          <cell r="N5">
            <v>34.8064</v>
          </cell>
          <cell r="O5">
            <v>44469</v>
          </cell>
          <cell r="P5">
            <v>87016000</v>
          </cell>
          <cell r="Q5">
            <v>-124999933.85</v>
          </cell>
          <cell r="R5">
            <v>0.0200784</v>
          </cell>
          <cell r="T5">
            <v>0</v>
          </cell>
          <cell r="U5">
            <v>44464</v>
          </cell>
          <cell r="V5">
            <v>44645</v>
          </cell>
          <cell r="W5">
            <v>44829</v>
          </cell>
          <cell r="Z5" t="str">
            <v>L</v>
          </cell>
          <cell r="AA5" t="str">
            <v>Fixed rates bonds - Corporate</v>
          </cell>
          <cell r="AB5" t="str">
            <v>INR</v>
          </cell>
          <cell r="AC5" t="str">
            <v>L2</v>
          </cell>
          <cell r="AD5" t="str">
            <v>FUND SPECIFIC PRICES</v>
          </cell>
          <cell r="AE5">
            <v>212015933.85</v>
          </cell>
          <cell r="AF5">
            <v>87016000</v>
          </cell>
          <cell r="AH5">
            <v>0.986301</v>
          </cell>
          <cell r="AJ5">
            <v>31325748252.84</v>
          </cell>
        </row>
        <row r="6">
          <cell r="A6" t="str">
            <v>Fixed rates bonds - CorporateYII1</v>
          </cell>
          <cell r="B6" t="str">
            <v>YII1INE124L07055</v>
          </cell>
          <cell r="C6">
            <v>44469</v>
          </cell>
          <cell r="D6" t="str">
            <v>YII1</v>
          </cell>
          <cell r="E6" t="str">
            <v>IIFCL MF INFRASTRUCTURE DEBT FUND SR - I</v>
          </cell>
          <cell r="F6">
            <v>123699</v>
          </cell>
          <cell r="G6" t="str">
            <v>INE124L07055</v>
          </cell>
          <cell r="H6" t="str">
            <v>Fixed rates bonds - Corporate</v>
          </cell>
          <cell r="I6" t="str">
            <v>14.40% GMR WARORA NCD 25SEP2023 SRS II</v>
          </cell>
          <cell r="J6">
            <v>250000000</v>
          </cell>
          <cell r="K6">
            <v>84.806374</v>
          </cell>
          <cell r="L6">
            <v>212015933.85</v>
          </cell>
          <cell r="M6">
            <v>0</v>
          </cell>
          <cell r="N6">
            <v>34.8064</v>
          </cell>
          <cell r="O6">
            <v>44469</v>
          </cell>
          <cell r="P6">
            <v>87016000</v>
          </cell>
          <cell r="Q6">
            <v>-124999933.85</v>
          </cell>
          <cell r="R6">
            <v>0.0200784</v>
          </cell>
          <cell r="T6">
            <v>0</v>
          </cell>
          <cell r="U6">
            <v>44464</v>
          </cell>
          <cell r="V6">
            <v>44645</v>
          </cell>
          <cell r="W6">
            <v>45194</v>
          </cell>
          <cell r="Z6" t="str">
            <v>L</v>
          </cell>
          <cell r="AA6" t="str">
            <v>Fixed rates bonds - Corporate</v>
          </cell>
          <cell r="AB6" t="str">
            <v>INR</v>
          </cell>
          <cell r="AC6" t="str">
            <v>L2</v>
          </cell>
          <cell r="AD6" t="str">
            <v>FUND SPECIFIC PRICES</v>
          </cell>
          <cell r="AE6">
            <v>212015933.85</v>
          </cell>
          <cell r="AF6">
            <v>87016000</v>
          </cell>
          <cell r="AH6">
            <v>1.986301</v>
          </cell>
          <cell r="AJ6">
            <v>63086588252.84</v>
          </cell>
        </row>
        <row r="7">
          <cell r="A7" t="str">
            <v>Fixed rates bonds - CorporateYII1</v>
          </cell>
          <cell r="B7" t="str">
            <v>YII1INE124L07063</v>
          </cell>
          <cell r="C7">
            <v>44469</v>
          </cell>
          <cell r="D7" t="str">
            <v>YII1</v>
          </cell>
          <cell r="E7" t="str">
            <v>IIFCL MF INFRASTRUCTURE DEBT FUND SR - I</v>
          </cell>
          <cell r="F7">
            <v>123700</v>
          </cell>
          <cell r="G7" t="str">
            <v>INE124L07063</v>
          </cell>
          <cell r="H7" t="str">
            <v>Fixed rates bonds - Corporate</v>
          </cell>
          <cell r="I7" t="str">
            <v>14.40% GMR WARORA NCD 25NOV2023 SRS III</v>
          </cell>
          <cell r="J7">
            <v>250000000</v>
          </cell>
          <cell r="K7">
            <v>84.806374</v>
          </cell>
          <cell r="L7">
            <v>212015933.85</v>
          </cell>
          <cell r="M7">
            <v>0</v>
          </cell>
          <cell r="N7">
            <v>34.8064</v>
          </cell>
          <cell r="O7">
            <v>44469</v>
          </cell>
          <cell r="P7">
            <v>87016000</v>
          </cell>
          <cell r="Q7">
            <v>-124999933.85</v>
          </cell>
          <cell r="R7">
            <v>0.0200784</v>
          </cell>
          <cell r="T7">
            <v>0</v>
          </cell>
          <cell r="U7">
            <v>44464</v>
          </cell>
          <cell r="V7">
            <v>44645</v>
          </cell>
          <cell r="W7">
            <v>45255</v>
          </cell>
          <cell r="Z7" t="str">
            <v>L</v>
          </cell>
          <cell r="AA7" t="str">
            <v>Fixed rates bonds - Corporate</v>
          </cell>
          <cell r="AB7" t="str">
            <v>INR</v>
          </cell>
          <cell r="AC7" t="str">
            <v>L2</v>
          </cell>
          <cell r="AD7" t="str">
            <v>FUND SPECIFIC PRICES</v>
          </cell>
          <cell r="AE7">
            <v>212015933.85</v>
          </cell>
          <cell r="AF7">
            <v>87016000</v>
          </cell>
          <cell r="AH7">
            <v>2.153425</v>
          </cell>
          <cell r="AJ7">
            <v>68394586877</v>
          </cell>
        </row>
        <row r="8">
          <cell r="A8" t="str">
            <v>Fixed rates bonds - CorporateYII1</v>
          </cell>
          <cell r="B8" t="str">
            <v>YII1INE209W07028</v>
          </cell>
          <cell r="C8">
            <v>44469</v>
          </cell>
          <cell r="D8" t="str">
            <v>YII1</v>
          </cell>
          <cell r="E8" t="str">
            <v>IIFCL MF INFRASTRUCTURE DEBT FUND SR - I</v>
          </cell>
          <cell r="F8">
            <v>191498</v>
          </cell>
          <cell r="G8" t="str">
            <v>INE209W07028</v>
          </cell>
          <cell r="H8" t="str">
            <v>Fixed rates bonds - Corporate</v>
          </cell>
          <cell r="I8" t="str">
            <v>9.95% NWEPL NCD 31MAR23 NCD</v>
          </cell>
          <cell r="J8">
            <v>100000000</v>
          </cell>
          <cell r="K8">
            <v>87.5079</v>
          </cell>
          <cell r="L8">
            <v>87507899.68</v>
          </cell>
          <cell r="M8">
            <v>0</v>
          </cell>
          <cell r="N8">
            <v>86.6674</v>
          </cell>
          <cell r="O8">
            <v>44469</v>
          </cell>
          <cell r="P8">
            <v>86667400</v>
          </cell>
          <cell r="Q8">
            <v>-840499.68</v>
          </cell>
          <cell r="R8">
            <v>0.01999796</v>
          </cell>
          <cell r="T8">
            <v>23702.74</v>
          </cell>
          <cell r="U8">
            <v>44469</v>
          </cell>
          <cell r="V8">
            <v>44561</v>
          </cell>
          <cell r="W8">
            <v>45016</v>
          </cell>
          <cell r="Z8" t="str">
            <v>L</v>
          </cell>
          <cell r="AA8" t="str">
            <v>Fixed rates bonds - Corporate</v>
          </cell>
          <cell r="AB8" t="str">
            <v>INR</v>
          </cell>
          <cell r="AC8" t="str">
            <v>L2</v>
          </cell>
          <cell r="AD8" t="str">
            <v>FUND SPECIFIC PRICES</v>
          </cell>
          <cell r="AE8">
            <v>87507899.68</v>
          </cell>
          <cell r="AF8">
            <v>86667400</v>
          </cell>
          <cell r="AH8">
            <v>1.49863</v>
          </cell>
          <cell r="AJ8">
            <v>47407063466.63</v>
          </cell>
        </row>
        <row r="9">
          <cell r="A9" t="str">
            <v>Fixed rates bonds - CorporateYII1</v>
          </cell>
          <cell r="B9" t="str">
            <v>YII1INE659X07014</v>
          </cell>
          <cell r="C9">
            <v>44469</v>
          </cell>
          <cell r="D9" t="str">
            <v>YII1</v>
          </cell>
          <cell r="E9" t="str">
            <v>IIFCL MF INFRASTRUCTURE DEBT FUND SR - I</v>
          </cell>
          <cell r="F9">
            <v>191499</v>
          </cell>
          <cell r="G9" t="str">
            <v>INE659X07014</v>
          </cell>
          <cell r="H9" t="str">
            <v>Fixed rates bonds - Corporate</v>
          </cell>
          <cell r="I9" t="str">
            <v>9.95% MRPL NCD 31MAR23 NCD</v>
          </cell>
          <cell r="J9">
            <v>100000000</v>
          </cell>
          <cell r="K9">
            <v>89.5212</v>
          </cell>
          <cell r="L9">
            <v>89521199.75</v>
          </cell>
          <cell r="M9">
            <v>0</v>
          </cell>
          <cell r="N9">
            <v>88.6605</v>
          </cell>
          <cell r="O9">
            <v>44469</v>
          </cell>
          <cell r="P9">
            <v>88660500</v>
          </cell>
          <cell r="Q9">
            <v>-860699.75</v>
          </cell>
          <cell r="R9">
            <v>0.02045785</v>
          </cell>
          <cell r="T9">
            <v>24247.95</v>
          </cell>
          <cell r="U9">
            <v>44469</v>
          </cell>
          <cell r="V9">
            <v>44561</v>
          </cell>
          <cell r="W9">
            <v>45016</v>
          </cell>
          <cell r="Z9" t="str">
            <v>L</v>
          </cell>
          <cell r="AA9" t="str">
            <v>Fixed rates bonds - Corporate</v>
          </cell>
          <cell r="AB9" t="str">
            <v>INR</v>
          </cell>
          <cell r="AC9" t="str">
            <v>L2</v>
          </cell>
          <cell r="AD9" t="str">
            <v>FUND SPECIFIC PRICES</v>
          </cell>
          <cell r="AE9">
            <v>89521199.75</v>
          </cell>
          <cell r="AF9">
            <v>88660500</v>
          </cell>
          <cell r="AH9">
            <v>1.49863</v>
          </cell>
          <cell r="AJ9">
            <v>48497289066.975</v>
          </cell>
        </row>
        <row r="10">
          <cell r="A10" t="str">
            <v>Fixed rates bonds - CorporateYII1</v>
          </cell>
          <cell r="B10" t="str">
            <v>YII1INE477K07018</v>
          </cell>
          <cell r="C10">
            <v>44469</v>
          </cell>
          <cell r="D10" t="str">
            <v>YII1</v>
          </cell>
          <cell r="E10" t="str">
            <v>IIFCL MF INFRASTRUCTURE DEBT FUND SR - I</v>
          </cell>
          <cell r="F10">
            <v>196962</v>
          </cell>
          <cell r="G10" t="str">
            <v>INE477K07018</v>
          </cell>
          <cell r="H10" t="str">
            <v>Fixed rates bonds - Corporate</v>
          </cell>
          <cell r="I10" t="str">
            <v>9.65%GREEN INFRA WIND ENERGY LTD 04AUG23</v>
          </cell>
          <cell r="J10">
            <v>400000000</v>
          </cell>
          <cell r="K10">
            <v>94</v>
          </cell>
          <cell r="L10">
            <v>376000000</v>
          </cell>
          <cell r="M10">
            <v>0</v>
          </cell>
          <cell r="N10">
            <v>96.0871</v>
          </cell>
          <cell r="O10">
            <v>44469</v>
          </cell>
          <cell r="P10">
            <v>384348400</v>
          </cell>
          <cell r="Q10">
            <v>8348400</v>
          </cell>
          <cell r="R10">
            <v>0.08868598</v>
          </cell>
          <cell r="T10">
            <v>94258.06</v>
          </cell>
          <cell r="U10">
            <v>44469</v>
          </cell>
          <cell r="V10">
            <v>44500</v>
          </cell>
          <cell r="W10">
            <v>45142</v>
          </cell>
          <cell r="Z10" t="str">
            <v>L</v>
          </cell>
          <cell r="AA10" t="str">
            <v>Fixed rates bonds - Corporate</v>
          </cell>
          <cell r="AB10" t="str">
            <v>INR</v>
          </cell>
          <cell r="AC10" t="str">
            <v>L2</v>
          </cell>
          <cell r="AD10" t="str">
            <v>FUND SPECIFIC PRICES</v>
          </cell>
          <cell r="AE10">
            <v>376000000</v>
          </cell>
          <cell r="AF10">
            <v>384348400</v>
          </cell>
          <cell r="AH10">
            <v>1.843836</v>
          </cell>
          <cell r="AJ10">
            <v>258666527008.776</v>
          </cell>
        </row>
        <row r="11">
          <cell r="A11" t="str">
            <v>Fixed rates bonds - CorporateYII1</v>
          </cell>
          <cell r="B11" t="str">
            <v>YII1INE246R07418</v>
          </cell>
          <cell r="C11">
            <v>44469</v>
          </cell>
          <cell r="D11" t="str">
            <v>YII1</v>
          </cell>
          <cell r="E11" t="str">
            <v>IIFCL MF INFRASTRUCTURE DEBT FUND SR - I</v>
          </cell>
          <cell r="F11">
            <v>227581</v>
          </cell>
          <cell r="G11" t="str">
            <v>INE246R07418</v>
          </cell>
          <cell r="H11" t="str">
            <v>Fixed rates bonds - Corporate</v>
          </cell>
          <cell r="I11" t="str">
            <v>8.15% NIIF IFL - 15JAN24 NCD</v>
          </cell>
          <cell r="J11">
            <v>1150000000</v>
          </cell>
          <cell r="K11">
            <v>99.8</v>
          </cell>
          <cell r="L11">
            <v>1147700000</v>
          </cell>
          <cell r="M11">
            <v>0</v>
          </cell>
          <cell r="N11">
            <v>104.0684</v>
          </cell>
          <cell r="O11">
            <v>44469</v>
          </cell>
          <cell r="P11">
            <v>1196786600</v>
          </cell>
          <cell r="Q11">
            <v>49086600</v>
          </cell>
          <cell r="R11">
            <v>0.27615099</v>
          </cell>
          <cell r="T11">
            <v>54180753.42</v>
          </cell>
          <cell r="U11">
            <v>44259</v>
          </cell>
          <cell r="V11">
            <v>44624</v>
          </cell>
          <cell r="W11">
            <v>45306</v>
          </cell>
          <cell r="Z11" t="str">
            <v>L</v>
          </cell>
          <cell r="AA11" t="str">
            <v>Fixed rates bonds - Corporate</v>
          </cell>
          <cell r="AB11" t="str">
            <v>INR</v>
          </cell>
          <cell r="AC11" t="str">
            <v>L2</v>
          </cell>
          <cell r="AD11" t="str">
            <v>FUND SPECIFIC PRICES</v>
          </cell>
          <cell r="AE11">
            <v>1147700000</v>
          </cell>
          <cell r="AF11">
            <v>1196786600</v>
          </cell>
          <cell r="AH11">
            <v>2.293151</v>
          </cell>
          <cell r="AJ11">
            <v>1001710521830.46</v>
          </cell>
        </row>
        <row r="12">
          <cell r="A12" t="str">
            <v>TREASURY BILLSYII1</v>
          </cell>
          <cell r="B12" t="str">
            <v>YII1IN002020Z394</v>
          </cell>
          <cell r="C12">
            <v>44469</v>
          </cell>
          <cell r="D12" t="str">
            <v>YII1</v>
          </cell>
          <cell r="E12" t="str">
            <v>IIFCL MF INFRASTRUCTURE DEBT FUND SR - I</v>
          </cell>
          <cell r="F12">
            <v>245323</v>
          </cell>
          <cell r="G12" t="str">
            <v>IN002020Z394</v>
          </cell>
          <cell r="H12" t="str">
            <v>TREASURY BILLS</v>
          </cell>
          <cell r="I12" t="str">
            <v>364 DAY TBILL 30DEC2021</v>
          </cell>
          <cell r="J12">
            <v>3204675.32</v>
          </cell>
          <cell r="K12">
            <v>96.8086</v>
          </cell>
          <cell r="L12">
            <v>3102401.31</v>
          </cell>
          <cell r="M12">
            <v>76418.24</v>
          </cell>
          <cell r="N12">
            <v>99.1638</v>
          </cell>
          <cell r="O12">
            <v>44469</v>
          </cell>
          <cell r="P12">
            <v>3177877.82</v>
          </cell>
          <cell r="Q12">
            <v>-941.73</v>
          </cell>
          <cell r="R12">
            <v>0.00073328</v>
          </cell>
          <cell r="T12">
            <v>0</v>
          </cell>
          <cell r="V12">
            <v>44560</v>
          </cell>
          <cell r="W12">
            <v>44560</v>
          </cell>
          <cell r="Z12" t="str">
            <v>L</v>
          </cell>
          <cell r="AA12" t="str">
            <v>TREASURY BILLS</v>
          </cell>
          <cell r="AB12" t="str">
            <v>INR</v>
          </cell>
          <cell r="AC12" t="str">
            <v>L8A</v>
          </cell>
          <cell r="AD12" t="str">
            <v>FUND SPECIFIC PRICES</v>
          </cell>
          <cell r="AE12">
            <v>3102401.31</v>
          </cell>
          <cell r="AF12">
            <v>3177877.82</v>
          </cell>
          <cell r="AH12">
            <v>0.249315</v>
          </cell>
          <cell r="AJ12">
            <v>289186802.173054</v>
          </cell>
        </row>
        <row r="13">
          <cell r="A13" t="str">
            <v>TREASURY BILLSYII1</v>
          </cell>
          <cell r="B13" t="str">
            <v>YII1IN002020Z485</v>
          </cell>
          <cell r="C13">
            <v>44469</v>
          </cell>
          <cell r="D13" t="str">
            <v>YII1</v>
          </cell>
          <cell r="E13" t="str">
            <v>IIFCL MF INFRASTRUCTURE DEBT FUND SR - I</v>
          </cell>
          <cell r="F13">
            <v>249912</v>
          </cell>
          <cell r="G13" t="str">
            <v>IN002020Z485</v>
          </cell>
          <cell r="H13" t="str">
            <v>TREASURY BILLS</v>
          </cell>
          <cell r="I13" t="str">
            <v>364 DAY TBILL 03MAR2022</v>
          </cell>
          <cell r="J13">
            <v>97565424</v>
          </cell>
          <cell r="K13">
            <v>96.4975</v>
          </cell>
          <cell r="L13">
            <v>94148195.02</v>
          </cell>
          <cell r="M13">
            <v>1964906.18</v>
          </cell>
          <cell r="N13">
            <v>98.5419</v>
          </cell>
          <cell r="O13">
            <v>44469</v>
          </cell>
          <cell r="P13">
            <v>96142822.55</v>
          </cell>
          <cell r="Q13">
            <v>29721.35</v>
          </cell>
          <cell r="R13">
            <v>0.02218435</v>
          </cell>
          <cell r="T13">
            <v>0</v>
          </cell>
          <cell r="V13">
            <v>44623</v>
          </cell>
          <cell r="W13">
            <v>44623</v>
          </cell>
          <cell r="Z13" t="str">
            <v>L</v>
          </cell>
          <cell r="AA13" t="str">
            <v>TREASURY BILLS</v>
          </cell>
          <cell r="AB13" t="str">
            <v>INR</v>
          </cell>
          <cell r="AC13" t="str">
            <v>L8A</v>
          </cell>
          <cell r="AD13" t="str">
            <v>FUND SPECIFIC PRICES</v>
          </cell>
          <cell r="AE13">
            <v>94148195.02</v>
          </cell>
          <cell r="AF13">
            <v>96142822.55</v>
          </cell>
          <cell r="AH13">
            <v>0.421918</v>
          </cell>
          <cell r="AJ13">
            <v>14806001402.6976</v>
          </cell>
        </row>
        <row r="14">
          <cell r="A14" t="str">
            <v>TREASURY BILLSYII1</v>
          </cell>
          <cell r="B14" t="str">
            <v>YII1IN002020Z451</v>
          </cell>
          <cell r="C14">
            <v>44469</v>
          </cell>
          <cell r="D14" t="str">
            <v>YII1</v>
          </cell>
          <cell r="E14" t="str">
            <v>IIFCL MF INFRASTRUCTURE DEBT FUND SR - I</v>
          </cell>
          <cell r="F14">
            <v>249913</v>
          </cell>
          <cell r="G14" t="str">
            <v>IN002020Z451</v>
          </cell>
          <cell r="H14" t="str">
            <v>TREASURY BILLS</v>
          </cell>
          <cell r="I14" t="str">
            <v>364 DAY TBILL 10FEB2022</v>
          </cell>
          <cell r="J14">
            <v>45932182.25179</v>
          </cell>
          <cell r="K14">
            <v>97.571264</v>
          </cell>
          <cell r="L14">
            <v>44816610.84</v>
          </cell>
          <cell r="M14">
            <v>527345.51</v>
          </cell>
          <cell r="N14">
            <v>98.7519</v>
          </cell>
          <cell r="O14">
            <v>44469</v>
          </cell>
          <cell r="P14">
            <v>45358902.69</v>
          </cell>
          <cell r="Q14">
            <v>14946.34</v>
          </cell>
          <cell r="R14">
            <v>0.01046628</v>
          </cell>
          <cell r="T14">
            <v>0</v>
          </cell>
          <cell r="V14">
            <v>44602</v>
          </cell>
          <cell r="W14">
            <v>44602</v>
          </cell>
          <cell r="Z14" t="str">
            <v>L</v>
          </cell>
          <cell r="AA14" t="str">
            <v>TREASURY BILLS</v>
          </cell>
          <cell r="AB14" t="str">
            <v>INR</v>
          </cell>
          <cell r="AC14" t="str">
            <v>L8A</v>
          </cell>
          <cell r="AD14" t="str">
            <v>FUND SPECIFIC PRICES</v>
          </cell>
          <cell r="AE14">
            <v>44816610.84</v>
          </cell>
          <cell r="AF14">
            <v>45358902.69</v>
          </cell>
          <cell r="AH14">
            <v>0.364384</v>
          </cell>
          <cell r="AJ14">
            <v>6032741315.19443</v>
          </cell>
        </row>
        <row r="15">
          <cell r="A15" t="str">
            <v>TREASURY BILLSYII1</v>
          </cell>
          <cell r="B15" t="str">
            <v>YII1IN002020Z436</v>
          </cell>
          <cell r="C15">
            <v>44469</v>
          </cell>
          <cell r="D15" t="str">
            <v>YII1</v>
          </cell>
          <cell r="E15" t="str">
            <v>IIFCL MF INFRASTRUCTURE DEBT FUND SR - I</v>
          </cell>
          <cell r="F15">
            <v>250067</v>
          </cell>
          <cell r="G15" t="str">
            <v>IN002020Z436</v>
          </cell>
          <cell r="H15" t="str">
            <v>TREASURY BILLS</v>
          </cell>
          <cell r="I15" t="str">
            <v>364 DAY TBILL 27JAN2022</v>
          </cell>
          <cell r="J15">
            <v>7230000</v>
          </cell>
          <cell r="K15">
            <v>96.9085</v>
          </cell>
          <cell r="L15">
            <v>7006484.55</v>
          </cell>
          <cell r="M15">
            <v>143104.4</v>
          </cell>
          <cell r="N15">
            <v>98.8954</v>
          </cell>
          <cell r="O15">
            <v>44469</v>
          </cell>
          <cell r="P15">
            <v>7150137.42</v>
          </cell>
          <cell r="Q15">
            <v>548.47</v>
          </cell>
          <cell r="R15">
            <v>0.00164985</v>
          </cell>
          <cell r="T15">
            <v>0</v>
          </cell>
          <cell r="V15">
            <v>44588</v>
          </cell>
          <cell r="W15">
            <v>44588</v>
          </cell>
          <cell r="Z15" t="str">
            <v>L</v>
          </cell>
          <cell r="AA15" t="str">
            <v>TREASURY BILLS</v>
          </cell>
          <cell r="AB15" t="str">
            <v>INR</v>
          </cell>
          <cell r="AC15" t="str">
            <v>L8A</v>
          </cell>
          <cell r="AD15" t="str">
            <v>FUND SPECIFIC PRICES</v>
          </cell>
          <cell r="AE15">
            <v>7006484.55</v>
          </cell>
          <cell r="AF15">
            <v>7150137.42</v>
          </cell>
          <cell r="AH15">
            <v>0.326027</v>
          </cell>
          <cell r="AJ15">
            <v>850865316.210074</v>
          </cell>
        </row>
        <row r="16">
          <cell r="A16" t="str">
            <v>TREASURY BILLSYII1</v>
          </cell>
          <cell r="B16" t="str">
            <v>YII1IN002020Z493</v>
          </cell>
          <cell r="C16">
            <v>44469</v>
          </cell>
          <cell r="D16" t="str">
            <v>YII1</v>
          </cell>
          <cell r="E16" t="str">
            <v>IIFCL MF INFRASTRUCTURE DEBT FUND SR - I</v>
          </cell>
          <cell r="F16">
            <v>251058</v>
          </cell>
          <cell r="G16" t="str">
            <v>IN002020Z493</v>
          </cell>
          <cell r="H16" t="str">
            <v>TREASURY BILLS</v>
          </cell>
          <cell r="I16" t="str">
            <v>364 DAY T-BILL 11MAR22</v>
          </cell>
          <cell r="J16">
            <v>1250000000</v>
          </cell>
          <cell r="K16">
            <v>96.7979</v>
          </cell>
          <cell r="L16">
            <v>1209973750</v>
          </cell>
          <cell r="M16">
            <v>20438937.5</v>
          </cell>
          <cell r="N16">
            <v>98.4668</v>
          </cell>
          <cell r="O16">
            <v>44469</v>
          </cell>
          <cell r="P16">
            <v>1230835000</v>
          </cell>
          <cell r="Q16">
            <v>422312.5</v>
          </cell>
          <cell r="R16">
            <v>0.28400745</v>
          </cell>
          <cell r="T16">
            <v>0</v>
          </cell>
          <cell r="V16">
            <v>44631</v>
          </cell>
          <cell r="W16">
            <v>44631</v>
          </cell>
          <cell r="Z16" t="str">
            <v>L</v>
          </cell>
          <cell r="AA16" t="str">
            <v>TREASURY BILLS</v>
          </cell>
          <cell r="AB16" t="str">
            <v>INR</v>
          </cell>
          <cell r="AC16" t="str">
            <v>L8A</v>
          </cell>
          <cell r="AD16" t="str">
            <v>FUND SPECIFIC PRICES</v>
          </cell>
          <cell r="AE16">
            <v>1209973750</v>
          </cell>
          <cell r="AF16">
            <v>1230835000</v>
          </cell>
          <cell r="AH16">
            <v>0.443836</v>
          </cell>
          <cell r="AJ16">
            <v>199395442316.9</v>
          </cell>
        </row>
        <row r="17">
          <cell r="A17" t="str">
            <v>COMMERCIAL PAPERSYII1</v>
          </cell>
          <cell r="B17" t="str">
            <v>YII1INE00M214172</v>
          </cell>
          <cell r="C17">
            <v>44469</v>
          </cell>
          <cell r="D17" t="str">
            <v>YII1</v>
          </cell>
          <cell r="E17" t="str">
            <v>IIFCL MF INFRASTRUCTURE DEBT FUND SR - I</v>
          </cell>
          <cell r="F17">
            <v>251126</v>
          </cell>
          <cell r="G17" t="str">
            <v>INE00M214172</v>
          </cell>
          <cell r="H17" t="str">
            <v>COMMERCIAL PAPERS</v>
          </cell>
          <cell r="I17" t="str">
            <v>Sterling &amp; Wilson Solar Ltd 23DEC21 CP</v>
          </cell>
          <cell r="J17">
            <v>300000000</v>
          </cell>
          <cell r="K17">
            <v>93.3426</v>
          </cell>
          <cell r="L17">
            <v>280027800</v>
          </cell>
          <cell r="M17">
            <v>13763613</v>
          </cell>
          <cell r="N17">
            <v>97.7941</v>
          </cell>
          <cell r="O17">
            <v>44469</v>
          </cell>
          <cell r="P17">
            <v>293382300</v>
          </cell>
          <cell r="Q17">
            <v>-409113</v>
          </cell>
          <cell r="R17">
            <v>0.06769612</v>
          </cell>
          <cell r="T17">
            <v>0</v>
          </cell>
          <cell r="V17">
            <v>44553</v>
          </cell>
          <cell r="W17">
            <v>44553</v>
          </cell>
          <cell r="Z17" t="str">
            <v>L</v>
          </cell>
          <cell r="AA17" t="str">
            <v>COMMERCIAL PAPERS</v>
          </cell>
          <cell r="AB17" t="str">
            <v>INR</v>
          </cell>
          <cell r="AC17" t="str">
            <v>L12</v>
          </cell>
          <cell r="AD17" t="str">
            <v>FUND SPECIFIC PRICES</v>
          </cell>
          <cell r="AE17">
            <v>280027800</v>
          </cell>
          <cell r="AF17">
            <v>293382300</v>
          </cell>
          <cell r="AH17">
            <v>0.230137</v>
          </cell>
          <cell r="AJ17">
            <v>24644114666.9115</v>
          </cell>
        </row>
        <row r="18">
          <cell r="A18" t="str">
            <v>COMMERCIAL PAPERSYII1</v>
          </cell>
          <cell r="B18" t="str">
            <v>YII1INE754R14151</v>
          </cell>
          <cell r="C18">
            <v>44469</v>
          </cell>
          <cell r="D18" t="str">
            <v>YII1</v>
          </cell>
          <cell r="E18" t="str">
            <v>IIFCL MF INFRASTRUCTURE DEBT FUND SR - I</v>
          </cell>
          <cell r="F18">
            <v>255913</v>
          </cell>
          <cell r="G18" t="str">
            <v>INE754R14151</v>
          </cell>
          <cell r="H18" t="str">
            <v>COMMERCIAL PAPERS</v>
          </cell>
          <cell r="I18" t="str">
            <v>HERO FUTURE ENERGIES PVT LTD 01MAR22 CP</v>
          </cell>
          <cell r="J18">
            <v>300000000</v>
          </cell>
          <cell r="K18">
            <v>93.2729</v>
          </cell>
          <cell r="L18">
            <v>279818700</v>
          </cell>
          <cell r="M18">
            <v>8894721</v>
          </cell>
          <cell r="N18">
            <v>96.163</v>
          </cell>
          <cell r="O18">
            <v>44469</v>
          </cell>
          <cell r="P18">
            <v>288489000</v>
          </cell>
          <cell r="Q18">
            <v>-224421</v>
          </cell>
          <cell r="R18">
            <v>0.06656703</v>
          </cell>
          <cell r="T18">
            <v>0</v>
          </cell>
          <cell r="V18">
            <v>44621</v>
          </cell>
          <cell r="W18">
            <v>44621</v>
          </cell>
          <cell r="Z18" t="str">
            <v>L</v>
          </cell>
          <cell r="AA18" t="str">
            <v>COMMERCIAL PAPERS</v>
          </cell>
          <cell r="AB18" t="str">
            <v>INR</v>
          </cell>
          <cell r="AC18" t="str">
            <v>L12</v>
          </cell>
          <cell r="AD18" t="str">
            <v>FUND SPECIFIC PRICES</v>
          </cell>
          <cell r="AE18">
            <v>279818700</v>
          </cell>
          <cell r="AF18">
            <v>288489000</v>
          </cell>
          <cell r="AH18">
            <v>0.416438</v>
          </cell>
          <cell r="AJ18">
            <v>43850290496.43</v>
          </cell>
        </row>
        <row r="19">
          <cell r="A19" t="str">
            <v>TREASURY BILLSYII1</v>
          </cell>
          <cell r="B19" t="str">
            <v>YII1IN002021Z111</v>
          </cell>
          <cell r="C19">
            <v>44469</v>
          </cell>
          <cell r="D19" t="str">
            <v>YII1</v>
          </cell>
          <cell r="E19" t="str">
            <v>IIFCL MF INFRASTRUCTURE DEBT FUND SR - I</v>
          </cell>
          <cell r="F19">
            <v>257655</v>
          </cell>
          <cell r="G19" t="str">
            <v>IN002021Z111</v>
          </cell>
          <cell r="H19" t="str">
            <v>TREASURY BILLS</v>
          </cell>
          <cell r="I19" t="str">
            <v>364 DAY TBILL 16JUN2022</v>
          </cell>
          <cell r="J19">
            <v>144310178.44</v>
          </cell>
          <cell r="K19">
            <v>97.168156</v>
          </cell>
          <cell r="L19">
            <v>140223539.1</v>
          </cell>
          <cell r="M19">
            <v>603183.56</v>
          </cell>
          <cell r="N19">
            <v>97.5286</v>
          </cell>
          <cell r="O19">
            <v>44469</v>
          </cell>
          <cell r="P19">
            <v>140743696.69</v>
          </cell>
          <cell r="Q19">
            <v>-83025.97</v>
          </cell>
          <cell r="R19">
            <v>0.03247572</v>
          </cell>
          <cell r="T19">
            <v>0</v>
          </cell>
          <cell r="V19">
            <v>44728</v>
          </cell>
          <cell r="W19">
            <v>44728</v>
          </cell>
          <cell r="Z19" t="str">
            <v>L</v>
          </cell>
          <cell r="AA19" t="str">
            <v>TREASURY BILLS</v>
          </cell>
          <cell r="AB19" t="str">
            <v>INR</v>
          </cell>
          <cell r="AC19" t="str">
            <v>L8A</v>
          </cell>
          <cell r="AD19" t="str">
            <v>FUND SPECIFIC PRICES</v>
          </cell>
          <cell r="AE19">
            <v>140223539.1</v>
          </cell>
          <cell r="AF19">
            <v>140743696.69</v>
          </cell>
          <cell r="AH19">
            <v>0.709589</v>
          </cell>
          <cell r="AJ19">
            <v>36452615331.5546</v>
          </cell>
        </row>
        <row r="20">
          <cell r="A20" t="str">
            <v>TERM DEPOSITSYII1</v>
          </cell>
          <cell r="B20" t="str">
            <v>YII1IDIA00259664</v>
          </cell>
          <cell r="C20">
            <v>44469</v>
          </cell>
          <cell r="D20" t="str">
            <v>YII1</v>
          </cell>
          <cell r="E20" t="str">
            <v>IIFCL MF INFRASTRUCTURE DEBT FUND SR - I</v>
          </cell>
          <cell r="F20">
            <v>259664</v>
          </cell>
          <cell r="G20" t="str">
            <v>IDIA00259664</v>
          </cell>
          <cell r="H20" t="str">
            <v>TERM DEPOSITS</v>
          </cell>
          <cell r="I20" t="str">
            <v>3.75% Fedral Bank 12NOV2021 FD</v>
          </cell>
          <cell r="J20">
            <v>24000000</v>
          </cell>
          <cell r="K20">
            <v>100</v>
          </cell>
          <cell r="L20">
            <v>24000000</v>
          </cell>
          <cell r="M20">
            <v>0</v>
          </cell>
          <cell r="N20">
            <v>100</v>
          </cell>
          <cell r="O20">
            <v>44469</v>
          </cell>
          <cell r="P20">
            <v>24000000</v>
          </cell>
          <cell r="Q20">
            <v>0</v>
          </cell>
          <cell r="R20">
            <v>0.00553785</v>
          </cell>
          <cell r="T20">
            <v>120821.92</v>
          </cell>
          <cell r="U20">
            <v>44421</v>
          </cell>
          <cell r="V20">
            <v>44512</v>
          </cell>
          <cell r="W20">
            <v>44512</v>
          </cell>
          <cell r="Z20" t="str">
            <v>L</v>
          </cell>
          <cell r="AA20" t="str">
            <v>TERM DEPOSITS</v>
          </cell>
          <cell r="AB20" t="str">
            <v>INR</v>
          </cell>
          <cell r="AC20" t="str">
            <v>L36</v>
          </cell>
          <cell r="AD20" t="str">
            <v>FUND SPECIFIC PRICES</v>
          </cell>
          <cell r="AE20">
            <v>24000000</v>
          </cell>
          <cell r="AF20">
            <v>24000000</v>
          </cell>
          <cell r="AH20">
            <v>0.117808</v>
          </cell>
          <cell r="AJ20">
            <v>1031998080</v>
          </cell>
        </row>
        <row r="21">
          <cell r="A21" t="str">
            <v>TREASURY BILLSYII1</v>
          </cell>
          <cell r="B21" t="str">
            <v>YII1IN002021Z251</v>
          </cell>
          <cell r="C21">
            <v>44469</v>
          </cell>
          <cell r="D21" t="str">
            <v>YII1</v>
          </cell>
          <cell r="E21" t="str">
            <v>IIFCL MF INFRASTRUCTURE DEBT FUND SR - I</v>
          </cell>
          <cell r="F21">
            <v>262922</v>
          </cell>
          <cell r="G21" t="str">
            <v>IN002021Z251</v>
          </cell>
          <cell r="H21" t="str">
            <v>TREASURY BILLS</v>
          </cell>
          <cell r="I21" t="str">
            <v>364 DAY TBILL 15SEP2022</v>
          </cell>
          <cell r="J21">
            <v>107500000</v>
          </cell>
          <cell r="K21">
            <v>96.718715</v>
          </cell>
          <cell r="L21">
            <v>103972618.4</v>
          </cell>
          <cell r="M21">
            <v>63453.18</v>
          </cell>
          <cell r="N21">
            <v>96.5564</v>
          </cell>
          <cell r="O21">
            <v>44469</v>
          </cell>
          <cell r="P21">
            <v>103798130</v>
          </cell>
          <cell r="Q21">
            <v>-237941.58</v>
          </cell>
          <cell r="R21">
            <v>0.02395077</v>
          </cell>
          <cell r="T21">
            <v>0</v>
          </cell>
          <cell r="V21">
            <v>44819</v>
          </cell>
          <cell r="W21">
            <v>44819</v>
          </cell>
          <cell r="Z21" t="str">
            <v>L</v>
          </cell>
          <cell r="AA21" t="str">
            <v>TREASURY BILLS</v>
          </cell>
          <cell r="AB21" t="str">
            <v>INR</v>
          </cell>
          <cell r="AC21" t="str">
            <v>L8A</v>
          </cell>
          <cell r="AD21" t="str">
            <v>FUND SPECIFIC PRICES</v>
          </cell>
          <cell r="AE21">
            <v>103972618.4</v>
          </cell>
          <cell r="AF21">
            <v>103798130</v>
          </cell>
          <cell r="AH21">
            <v>0.958904</v>
          </cell>
          <cell r="AJ21">
            <v>36329341348.0748</v>
          </cell>
        </row>
        <row r="22">
          <cell r="A22" t="str">
            <v>Zero Coupon Bonds - CorporateYII1</v>
          </cell>
          <cell r="B22" t="str">
            <v>YII1INE427M08017</v>
          </cell>
          <cell r="C22">
            <v>44469</v>
          </cell>
          <cell r="D22" t="str">
            <v>YII1</v>
          </cell>
          <cell r="E22" t="str">
            <v>IIFCL MF INFRASTRUCTURE DEBT FUND SR - I</v>
          </cell>
          <cell r="F22">
            <v>263074</v>
          </cell>
          <cell r="G22" t="str">
            <v>INE427M08017</v>
          </cell>
          <cell r="H22" t="str">
            <v>Zero Coupon Bonds - Corporate</v>
          </cell>
          <cell r="I22" t="str">
            <v>0% GVR INFRA PROJECTS ZCB 09-APR-2023</v>
          </cell>
          <cell r="J22">
            <v>70200000</v>
          </cell>
          <cell r="K22">
            <v>0</v>
          </cell>
          <cell r="L22">
            <v>0</v>
          </cell>
          <cell r="M22">
            <v>0</v>
          </cell>
          <cell r="N22">
            <v>100</v>
          </cell>
          <cell r="O22">
            <v>44469</v>
          </cell>
          <cell r="P22">
            <v>70200000</v>
          </cell>
          <cell r="Q22">
            <v>70200000</v>
          </cell>
          <cell r="R22">
            <v>0.01619821</v>
          </cell>
          <cell r="T22">
            <v>0</v>
          </cell>
          <cell r="W22">
            <v>45025</v>
          </cell>
          <cell r="Z22" t="str">
            <v>L</v>
          </cell>
          <cell r="AA22" t="str">
            <v>Zero Coupon Bonds - Corporate</v>
          </cell>
          <cell r="AB22" t="str">
            <v>INR</v>
          </cell>
          <cell r="AC22" t="str">
            <v>L3B</v>
          </cell>
          <cell r="AD22" t="str">
            <v>Free quotation</v>
          </cell>
          <cell r="AE22">
            <v>0</v>
          </cell>
          <cell r="AF22">
            <v>70200000</v>
          </cell>
          <cell r="AH22">
            <v>1.523288</v>
          </cell>
          <cell r="AJ22">
            <v>39031208424</v>
          </cell>
        </row>
        <row r="23">
          <cell r="A23" t="str">
            <v>Fixed rates bonds - CorporateYII2</v>
          </cell>
          <cell r="B23" t="str">
            <v>YII2INE975G08223</v>
          </cell>
          <cell r="C23">
            <v>44469</v>
          </cell>
          <cell r="D23" t="str">
            <v>YII2</v>
          </cell>
          <cell r="E23" t="str">
            <v>IIFCL MF INFRASTRUCTURE DEBT FUND SR -II</v>
          </cell>
          <cell r="F23">
            <v>182836</v>
          </cell>
          <cell r="G23" t="str">
            <v>INE975G08223</v>
          </cell>
          <cell r="H23" t="str">
            <v>Fixed rates bonds - Corporate</v>
          </cell>
          <cell r="I23" t="str">
            <v>IL&amp;FS TRANS NETWORK LTD 9.20% 15APR2022</v>
          </cell>
          <cell r="J23">
            <v>300000000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44469</v>
          </cell>
          <cell r="P23">
            <v>0</v>
          </cell>
          <cell r="Q23">
            <v>0</v>
          </cell>
          <cell r="R23">
            <v>0</v>
          </cell>
          <cell r="T23">
            <v>0</v>
          </cell>
          <cell r="U23">
            <v>44469</v>
          </cell>
          <cell r="V23">
            <v>44561</v>
          </cell>
          <cell r="W23">
            <v>44666</v>
          </cell>
          <cell r="Z23" t="str">
            <v>L</v>
          </cell>
          <cell r="AA23" t="str">
            <v>Fixed rates bonds - Corporate</v>
          </cell>
          <cell r="AB23" t="str">
            <v>INR</v>
          </cell>
          <cell r="AC23" t="str">
            <v>L2</v>
          </cell>
          <cell r="AD23" t="str">
            <v>FUND SPECIFIC PRICES</v>
          </cell>
          <cell r="AE23">
            <v>0</v>
          </cell>
          <cell r="AF23">
            <v>0</v>
          </cell>
          <cell r="AH23">
            <v>0.539726</v>
          </cell>
          <cell r="AJ23">
            <v>0</v>
          </cell>
        </row>
        <row r="24">
          <cell r="A24" t="str">
            <v>Fixed rates bonds - CorporateYII2</v>
          </cell>
          <cell r="B24" t="str">
            <v>YII2INE563M07011</v>
          </cell>
          <cell r="C24">
            <v>44469</v>
          </cell>
          <cell r="D24" t="str">
            <v>YII2</v>
          </cell>
          <cell r="E24" t="str">
            <v>IIFCL MF INFRASTRUCTURE DEBT FUND SR -II</v>
          </cell>
          <cell r="F24">
            <v>184114</v>
          </cell>
          <cell r="G24" t="str">
            <v>INE563M07011</v>
          </cell>
          <cell r="H24" t="str">
            <v>Fixed rates bonds - Corporate</v>
          </cell>
          <cell r="I24" t="str">
            <v>12.75% FEEDBACK INFR PVTLTD 20DEC22 NCD</v>
          </cell>
          <cell r="J24">
            <v>300000000</v>
          </cell>
          <cell r="K24">
            <v>97.772932</v>
          </cell>
          <cell r="L24">
            <v>293318796</v>
          </cell>
          <cell r="M24">
            <v>0</v>
          </cell>
          <cell r="N24">
            <v>47.773</v>
          </cell>
          <cell r="O24">
            <v>44469</v>
          </cell>
          <cell r="P24">
            <v>143319000</v>
          </cell>
          <cell r="Q24">
            <v>-149999796</v>
          </cell>
          <cell r="R24">
            <v>0.0788963</v>
          </cell>
          <cell r="T24">
            <v>0</v>
          </cell>
          <cell r="U24">
            <v>44469</v>
          </cell>
          <cell r="V24">
            <v>44500</v>
          </cell>
          <cell r="W24">
            <v>44915</v>
          </cell>
          <cell r="Z24" t="str">
            <v>L</v>
          </cell>
          <cell r="AA24" t="str">
            <v>Fixed rates bonds - Corporate</v>
          </cell>
          <cell r="AB24" t="str">
            <v>INR</v>
          </cell>
          <cell r="AC24" t="str">
            <v>L2</v>
          </cell>
          <cell r="AD24" t="str">
            <v>FUND SPECIFIC PRICES</v>
          </cell>
          <cell r="AE24">
            <v>293318796</v>
          </cell>
          <cell r="AF24">
            <v>143319000</v>
          </cell>
          <cell r="AH24">
            <v>1.221918</v>
          </cell>
          <cell r="AJ24">
            <v>63920284032.33</v>
          </cell>
        </row>
        <row r="25">
          <cell r="A25" t="str">
            <v>Fixed rates bonds - CorporateYII2</v>
          </cell>
          <cell r="B25" t="str">
            <v>YII2INE923L07241</v>
          </cell>
          <cell r="C25">
            <v>44469</v>
          </cell>
          <cell r="D25" t="str">
            <v>YII2</v>
          </cell>
          <cell r="E25" t="str">
            <v>IIFCL MF INFRASTRUCTURE DEBT FUND SR -II</v>
          </cell>
          <cell r="F25">
            <v>189973</v>
          </cell>
          <cell r="G25" t="str">
            <v>INE923L07241</v>
          </cell>
          <cell r="H25" t="str">
            <v>Fixed rates bonds - Corporate</v>
          </cell>
          <cell r="I25" t="str">
            <v>9.15% SP JAMMU UDHAMPUR HIGH 30JUN27 NCD</v>
          </cell>
          <cell r="J25">
            <v>100000000</v>
          </cell>
          <cell r="K25">
            <v>104.2428</v>
          </cell>
          <cell r="L25">
            <v>104242800</v>
          </cell>
          <cell r="M25">
            <v>0</v>
          </cell>
          <cell r="N25">
            <v>101.3296</v>
          </cell>
          <cell r="O25">
            <v>44469</v>
          </cell>
          <cell r="P25">
            <v>101329600</v>
          </cell>
          <cell r="Q25">
            <v>-2913200</v>
          </cell>
          <cell r="R25">
            <v>0.05578137</v>
          </cell>
          <cell r="T25">
            <v>2331369.86</v>
          </cell>
          <cell r="U25">
            <v>44377</v>
          </cell>
          <cell r="V25">
            <v>44561</v>
          </cell>
          <cell r="W25">
            <v>46568</v>
          </cell>
          <cell r="Z25" t="str">
            <v>L</v>
          </cell>
          <cell r="AA25" t="str">
            <v>Fixed rates bonds - Corporate</v>
          </cell>
          <cell r="AB25" t="str">
            <v>INR</v>
          </cell>
          <cell r="AC25" t="str">
            <v>L2</v>
          </cell>
          <cell r="AD25" t="str">
            <v>FUND SPECIFIC PRICES</v>
          </cell>
          <cell r="AE25">
            <v>104242800</v>
          </cell>
          <cell r="AF25">
            <v>101329600</v>
          </cell>
          <cell r="AH25">
            <v>5.750685</v>
          </cell>
          <cell r="AJ25">
            <v>212690832933.24</v>
          </cell>
        </row>
        <row r="26">
          <cell r="A26" t="str">
            <v>Fixed rates bonds - CorporateYII2</v>
          </cell>
          <cell r="B26" t="str">
            <v>YII2INE732Q07AM8</v>
          </cell>
          <cell r="C26">
            <v>44469</v>
          </cell>
          <cell r="D26" t="str">
            <v>YII2</v>
          </cell>
          <cell r="E26" t="str">
            <v>IIFCL MF INFRASTRUCTURE DEBT FUND SR -II</v>
          </cell>
          <cell r="F26">
            <v>190083</v>
          </cell>
          <cell r="G26" t="str">
            <v>INE732Q07AM8</v>
          </cell>
          <cell r="H26" t="str">
            <v>Fixed rates bonds - Corporate</v>
          </cell>
          <cell r="I26" t="str">
            <v>8.30% DTMCL 31MAR27 NCD</v>
          </cell>
          <cell r="J26">
            <v>48000000</v>
          </cell>
          <cell r="K26">
            <v>97.8377</v>
          </cell>
          <cell r="L26">
            <v>46962096</v>
          </cell>
          <cell r="M26">
            <v>0</v>
          </cell>
          <cell r="N26">
            <v>97.0844</v>
          </cell>
          <cell r="O26">
            <v>44469</v>
          </cell>
          <cell r="P26">
            <v>46600512</v>
          </cell>
          <cell r="Q26">
            <v>-361584</v>
          </cell>
          <cell r="R26">
            <v>0.02565332</v>
          </cell>
          <cell r="T26">
            <v>2214049.32</v>
          </cell>
          <cell r="U26">
            <v>44286</v>
          </cell>
          <cell r="V26">
            <v>44651</v>
          </cell>
          <cell r="W26">
            <v>46477</v>
          </cell>
          <cell r="Z26" t="str">
            <v>L</v>
          </cell>
          <cell r="AA26" t="str">
            <v>Fixed rates bonds - Corporate</v>
          </cell>
          <cell r="AB26" t="str">
            <v>INR</v>
          </cell>
          <cell r="AC26" t="str">
            <v>L2</v>
          </cell>
          <cell r="AD26" t="str">
            <v>FUND SPECIFIC PRICES</v>
          </cell>
          <cell r="AE26">
            <v>46962096</v>
          </cell>
          <cell r="AF26">
            <v>46600512</v>
          </cell>
          <cell r="AH26">
            <v>5.50137</v>
          </cell>
          <cell r="AJ26">
            <v>93573830426.0256</v>
          </cell>
        </row>
        <row r="27">
          <cell r="A27" t="str">
            <v>Fixed rates bonds - CorporateYII2</v>
          </cell>
          <cell r="B27" t="str">
            <v>YII2INE732Q07AL0</v>
          </cell>
          <cell r="C27">
            <v>44469</v>
          </cell>
          <cell r="D27" t="str">
            <v>YII2</v>
          </cell>
          <cell r="E27" t="str">
            <v>IIFCL MF INFRASTRUCTURE DEBT FUND SR -II</v>
          </cell>
          <cell r="F27">
            <v>190084</v>
          </cell>
          <cell r="G27" t="str">
            <v>INE732Q07AL0</v>
          </cell>
          <cell r="H27" t="str">
            <v>Fixed rates bonds - Corporate</v>
          </cell>
          <cell r="I27" t="str">
            <v>8.30% DTMCL 31DEC26 NCD</v>
          </cell>
          <cell r="J27">
            <v>48000000</v>
          </cell>
          <cell r="K27">
            <v>97.8145</v>
          </cell>
          <cell r="L27">
            <v>46950960</v>
          </cell>
          <cell r="M27">
            <v>0</v>
          </cell>
          <cell r="N27">
            <v>97.7597</v>
          </cell>
          <cell r="O27">
            <v>44469</v>
          </cell>
          <cell r="P27">
            <v>46924656</v>
          </cell>
          <cell r="Q27">
            <v>-26304</v>
          </cell>
          <cell r="R27">
            <v>0.02583176</v>
          </cell>
          <cell r="T27">
            <v>3297008.22</v>
          </cell>
          <cell r="U27">
            <v>44196</v>
          </cell>
          <cell r="V27">
            <v>44561</v>
          </cell>
          <cell r="W27">
            <v>46387</v>
          </cell>
          <cell r="Z27" t="str">
            <v>L</v>
          </cell>
          <cell r="AA27" t="str">
            <v>Fixed rates bonds - Corporate</v>
          </cell>
          <cell r="AB27" t="str">
            <v>INR</v>
          </cell>
          <cell r="AC27" t="str">
            <v>L2</v>
          </cell>
          <cell r="AD27" t="str">
            <v>FUND SPECIFIC PRICES</v>
          </cell>
          <cell r="AE27">
            <v>46950960</v>
          </cell>
          <cell r="AF27">
            <v>46924656</v>
          </cell>
          <cell r="AH27">
            <v>5.254795</v>
          </cell>
          <cell r="AJ27">
            <v>90001498419.8148</v>
          </cell>
        </row>
        <row r="28">
          <cell r="A28" t="str">
            <v>Fixed rates bonds - CorporateYII2</v>
          </cell>
          <cell r="B28" t="str">
            <v>YII2INE477K07018</v>
          </cell>
          <cell r="C28">
            <v>44469</v>
          </cell>
          <cell r="D28" t="str">
            <v>YII2</v>
          </cell>
          <cell r="E28" t="str">
            <v>IIFCL MF INFRASTRUCTURE DEBT FUND SR -II</v>
          </cell>
          <cell r="F28">
            <v>196962</v>
          </cell>
          <cell r="G28" t="str">
            <v>INE477K07018</v>
          </cell>
          <cell r="H28" t="str">
            <v>Fixed rates bonds - Corporate</v>
          </cell>
          <cell r="I28" t="str">
            <v>9.65%GREEN INFRA WIND ENERGY LTD 04AUG23</v>
          </cell>
          <cell r="J28">
            <v>600000000</v>
          </cell>
          <cell r="K28">
            <v>94</v>
          </cell>
          <cell r="L28">
            <v>564000000</v>
          </cell>
          <cell r="M28">
            <v>0</v>
          </cell>
          <cell r="N28">
            <v>96.0871</v>
          </cell>
          <cell r="O28">
            <v>44469</v>
          </cell>
          <cell r="P28">
            <v>576522600</v>
          </cell>
          <cell r="Q28">
            <v>12522600</v>
          </cell>
          <cell r="R28">
            <v>0.31737242</v>
          </cell>
          <cell r="T28">
            <v>141387.09</v>
          </cell>
          <cell r="U28">
            <v>44469</v>
          </cell>
          <cell r="V28">
            <v>44500</v>
          </cell>
          <cell r="W28">
            <v>45142</v>
          </cell>
          <cell r="Z28" t="str">
            <v>L</v>
          </cell>
          <cell r="AA28" t="str">
            <v>Fixed rates bonds - Corporate</v>
          </cell>
          <cell r="AB28" t="str">
            <v>INR</v>
          </cell>
          <cell r="AC28" t="str">
            <v>L2</v>
          </cell>
          <cell r="AD28" t="str">
            <v>FUND SPECIFIC PRICES</v>
          </cell>
          <cell r="AE28">
            <v>564000000</v>
          </cell>
          <cell r="AF28">
            <v>576522600</v>
          </cell>
          <cell r="AH28">
            <v>1.843836</v>
          </cell>
          <cell r="AJ28">
            <v>387999790513.164</v>
          </cell>
        </row>
        <row r="29">
          <cell r="A29" t="str">
            <v>Fixed rates bonds - CorporateYII2</v>
          </cell>
          <cell r="B29" t="str">
            <v>YII2INE246R07418</v>
          </cell>
          <cell r="C29">
            <v>44469</v>
          </cell>
          <cell r="D29" t="str">
            <v>YII2</v>
          </cell>
          <cell r="E29" t="str">
            <v>IIFCL MF INFRASTRUCTURE DEBT FUND SR -II</v>
          </cell>
          <cell r="F29">
            <v>227581</v>
          </cell>
          <cell r="G29" t="str">
            <v>INE246R07418</v>
          </cell>
          <cell r="H29" t="str">
            <v>Fixed rates bonds - Corporate</v>
          </cell>
          <cell r="I29" t="str">
            <v>8.15% NIIF IFL - 15JAN24 NCD</v>
          </cell>
          <cell r="J29">
            <v>350000000</v>
          </cell>
          <cell r="K29">
            <v>99.8</v>
          </cell>
          <cell r="L29">
            <v>349300000</v>
          </cell>
          <cell r="M29">
            <v>0</v>
          </cell>
          <cell r="N29">
            <v>104.0684</v>
          </cell>
          <cell r="O29">
            <v>44469</v>
          </cell>
          <cell r="P29">
            <v>364239400</v>
          </cell>
          <cell r="Q29">
            <v>14939400</v>
          </cell>
          <cell r="R29">
            <v>0.20051172</v>
          </cell>
          <cell r="T29">
            <v>16489794.52</v>
          </cell>
          <cell r="U29">
            <v>44259</v>
          </cell>
          <cell r="V29">
            <v>44624</v>
          </cell>
          <cell r="W29">
            <v>45306</v>
          </cell>
          <cell r="Z29" t="str">
            <v>L</v>
          </cell>
          <cell r="AA29" t="str">
            <v>Fixed rates bonds - Corporate</v>
          </cell>
          <cell r="AB29" t="str">
            <v>INR</v>
          </cell>
          <cell r="AC29" t="str">
            <v>L2</v>
          </cell>
          <cell r="AD29" t="str">
            <v>FUND SPECIFIC PRICES</v>
          </cell>
          <cell r="AE29">
            <v>349300000</v>
          </cell>
          <cell r="AF29">
            <v>364239400</v>
          </cell>
          <cell r="AH29">
            <v>2.293151</v>
          </cell>
          <cell r="AJ29">
            <v>304868419687.531</v>
          </cell>
        </row>
        <row r="30">
          <cell r="A30" t="str">
            <v>TREASURY BILLSYII2</v>
          </cell>
          <cell r="B30" t="str">
            <v>YII2IN002020Z394</v>
          </cell>
          <cell r="C30">
            <v>44469</v>
          </cell>
          <cell r="D30" t="str">
            <v>YII2</v>
          </cell>
          <cell r="E30" t="str">
            <v>IIFCL MF INFRASTRUCTURE DEBT FUND SR -II</v>
          </cell>
          <cell r="F30">
            <v>245323</v>
          </cell>
          <cell r="G30" t="str">
            <v>IN002020Z394</v>
          </cell>
          <cell r="H30" t="str">
            <v>TREASURY BILLS</v>
          </cell>
          <cell r="I30" t="str">
            <v>364 DAY TBILL 30DEC2021</v>
          </cell>
          <cell r="J30">
            <v>4755324.68</v>
          </cell>
          <cell r="K30">
            <v>96.8086</v>
          </cell>
          <cell r="L30">
            <v>4603563.25</v>
          </cell>
          <cell r="M30">
            <v>113394.8</v>
          </cell>
          <cell r="N30">
            <v>99.1638</v>
          </cell>
          <cell r="O30">
            <v>44469</v>
          </cell>
          <cell r="P30">
            <v>4715560.66</v>
          </cell>
          <cell r="Q30">
            <v>-1397.39</v>
          </cell>
          <cell r="R30">
            <v>0.00259589</v>
          </cell>
          <cell r="T30">
            <v>0</v>
          </cell>
          <cell r="V30">
            <v>44560</v>
          </cell>
          <cell r="W30">
            <v>44560</v>
          </cell>
          <cell r="Z30" t="str">
            <v>L</v>
          </cell>
          <cell r="AA30" t="str">
            <v>TREASURY BILLS</v>
          </cell>
          <cell r="AB30" t="str">
            <v>INR</v>
          </cell>
          <cell r="AC30" t="str">
            <v>L8A</v>
          </cell>
          <cell r="AD30" t="str">
            <v>FUND SPECIFIC PRICES</v>
          </cell>
          <cell r="AE30">
            <v>4603563.25</v>
          </cell>
          <cell r="AF30">
            <v>4715560.66</v>
          </cell>
          <cell r="AH30">
            <v>0.249315</v>
          </cell>
          <cell r="AJ30">
            <v>429115902.170983</v>
          </cell>
        </row>
        <row r="31">
          <cell r="A31" t="str">
            <v>TREASURY BILLSYII2</v>
          </cell>
          <cell r="B31" t="str">
            <v>YII2IN002020Z485</v>
          </cell>
          <cell r="C31">
            <v>44469</v>
          </cell>
          <cell r="D31" t="str">
            <v>YII2</v>
          </cell>
          <cell r="E31" t="str">
            <v>IIFCL MF INFRASTRUCTURE DEBT FUND SR -II</v>
          </cell>
          <cell r="F31">
            <v>249912</v>
          </cell>
          <cell r="G31" t="str">
            <v>IN002020Z485</v>
          </cell>
          <cell r="H31" t="str">
            <v>TREASURY BILLS</v>
          </cell>
          <cell r="I31" t="str">
            <v>364 DAY TBILL 03MAR2022</v>
          </cell>
          <cell r="J31">
            <v>2434576</v>
          </cell>
          <cell r="K31">
            <v>96.4975</v>
          </cell>
          <cell r="L31">
            <v>2349304.98</v>
          </cell>
          <cell r="M31">
            <v>49030.82</v>
          </cell>
          <cell r="N31">
            <v>98.5419</v>
          </cell>
          <cell r="O31">
            <v>44469</v>
          </cell>
          <cell r="P31">
            <v>2399077.45</v>
          </cell>
          <cell r="Q31">
            <v>741.65</v>
          </cell>
          <cell r="R31">
            <v>0.00132068</v>
          </cell>
          <cell r="T31">
            <v>0</v>
          </cell>
          <cell r="V31">
            <v>44623</v>
          </cell>
          <cell r="W31">
            <v>44623</v>
          </cell>
          <cell r="Z31" t="str">
            <v>L</v>
          </cell>
          <cell r="AA31" t="str">
            <v>TREASURY BILLS</v>
          </cell>
          <cell r="AB31" t="str">
            <v>INR</v>
          </cell>
          <cell r="AC31" t="str">
            <v>L8A</v>
          </cell>
          <cell r="AD31" t="str">
            <v>FUND SPECIFIC PRICES</v>
          </cell>
          <cell r="AE31">
            <v>2349304.98</v>
          </cell>
          <cell r="AF31">
            <v>2399077.45</v>
          </cell>
          <cell r="AH31">
            <v>0.421918</v>
          </cell>
          <cell r="AJ31">
            <v>369458095.235422</v>
          </cell>
        </row>
        <row r="32">
          <cell r="A32" t="str">
            <v>TREASURY BILLSYII2</v>
          </cell>
          <cell r="B32" t="str">
            <v>YII2IN002020Z451</v>
          </cell>
          <cell r="C32">
            <v>44469</v>
          </cell>
          <cell r="D32" t="str">
            <v>YII2</v>
          </cell>
          <cell r="E32" t="str">
            <v>IIFCL MF INFRASTRUCTURE DEBT FUND SR -II</v>
          </cell>
          <cell r="F32">
            <v>249913</v>
          </cell>
          <cell r="G32" t="str">
            <v>IN002020Z451</v>
          </cell>
          <cell r="H32" t="str">
            <v>TREASURY BILLS</v>
          </cell>
          <cell r="I32" t="str">
            <v>364 DAY TBILL 10FEB2022</v>
          </cell>
          <cell r="J32">
            <v>2337817.74821</v>
          </cell>
          <cell r="K32">
            <v>97.084597</v>
          </cell>
          <cell r="L32">
            <v>2269660.94</v>
          </cell>
          <cell r="M32">
            <v>38408.8</v>
          </cell>
          <cell r="N32">
            <v>98.7519</v>
          </cell>
          <cell r="O32">
            <v>44469</v>
          </cell>
          <cell r="P32">
            <v>2308639.44</v>
          </cell>
          <cell r="Q32">
            <v>569.7</v>
          </cell>
          <cell r="R32">
            <v>0.00127089</v>
          </cell>
          <cell r="T32">
            <v>0</v>
          </cell>
          <cell r="V32">
            <v>44602</v>
          </cell>
          <cell r="W32">
            <v>44602</v>
          </cell>
          <cell r="Z32" t="str">
            <v>L</v>
          </cell>
          <cell r="AA32" t="str">
            <v>TREASURY BILLS</v>
          </cell>
          <cell r="AB32" t="str">
            <v>INR</v>
          </cell>
          <cell r="AC32" t="str">
            <v>L8A</v>
          </cell>
          <cell r="AD32" t="str">
            <v>FUND SPECIFIC PRICES</v>
          </cell>
          <cell r="AE32">
            <v>2269660.94</v>
          </cell>
          <cell r="AF32">
            <v>2308639.44</v>
          </cell>
          <cell r="AH32">
            <v>0.364384</v>
          </cell>
          <cell r="AJ32">
            <v>307049414.90231</v>
          </cell>
        </row>
        <row r="33">
          <cell r="A33" t="str">
            <v>COMMERCIAL PAPERSYII2</v>
          </cell>
          <cell r="B33" t="str">
            <v>YII2INE00M214172</v>
          </cell>
          <cell r="C33">
            <v>44469</v>
          </cell>
          <cell r="D33" t="str">
            <v>YII2</v>
          </cell>
          <cell r="E33" t="str">
            <v>IIFCL MF INFRASTRUCTURE DEBT FUND SR -II</v>
          </cell>
          <cell r="F33">
            <v>251126</v>
          </cell>
          <cell r="G33" t="str">
            <v>INE00M214172</v>
          </cell>
          <cell r="H33" t="str">
            <v>COMMERCIAL PAPERS</v>
          </cell>
          <cell r="I33" t="str">
            <v>Sterling &amp; Wilson Solar Ltd 23DEC21 CP</v>
          </cell>
          <cell r="J33">
            <v>100000000</v>
          </cell>
          <cell r="K33">
            <v>93.3426</v>
          </cell>
          <cell r="L33">
            <v>93342600</v>
          </cell>
          <cell r="M33">
            <v>4587871</v>
          </cell>
          <cell r="N33">
            <v>97.7941</v>
          </cell>
          <cell r="O33">
            <v>44469</v>
          </cell>
          <cell r="P33">
            <v>97794100</v>
          </cell>
          <cell r="Q33">
            <v>-136371</v>
          </cell>
          <cell r="R33">
            <v>0.0538351</v>
          </cell>
          <cell r="T33">
            <v>0</v>
          </cell>
          <cell r="V33">
            <v>44553</v>
          </cell>
          <cell r="W33">
            <v>44553</v>
          </cell>
          <cell r="Z33" t="str">
            <v>L</v>
          </cell>
          <cell r="AA33" t="str">
            <v>COMMERCIAL PAPERS</v>
          </cell>
          <cell r="AB33" t="str">
            <v>INR</v>
          </cell>
          <cell r="AC33" t="str">
            <v>L12</v>
          </cell>
          <cell r="AD33" t="str">
            <v>FUND SPECIFIC PRICES</v>
          </cell>
          <cell r="AE33">
            <v>93342600</v>
          </cell>
          <cell r="AF33">
            <v>97794100</v>
          </cell>
          <cell r="AH33">
            <v>0.230137</v>
          </cell>
          <cell r="AJ33">
            <v>8214704888.9705</v>
          </cell>
        </row>
        <row r="34">
          <cell r="A34" t="str">
            <v>COMMERCIAL PAPERSYII2</v>
          </cell>
          <cell r="B34" t="str">
            <v>YII2INE754R14151</v>
          </cell>
          <cell r="C34">
            <v>44469</v>
          </cell>
          <cell r="D34" t="str">
            <v>YII2</v>
          </cell>
          <cell r="E34" t="str">
            <v>IIFCL MF INFRASTRUCTURE DEBT FUND SR -II</v>
          </cell>
          <cell r="F34">
            <v>255913</v>
          </cell>
          <cell r="G34" t="str">
            <v>INE754R14151</v>
          </cell>
          <cell r="H34" t="str">
            <v>COMMERCIAL PAPERS</v>
          </cell>
          <cell r="I34" t="str">
            <v>HERO FUTURE ENERGIES PVT LTD 01MAR22 CP</v>
          </cell>
          <cell r="J34">
            <v>100000000</v>
          </cell>
          <cell r="K34">
            <v>93.2729</v>
          </cell>
          <cell r="L34">
            <v>93272900</v>
          </cell>
          <cell r="M34">
            <v>2964907</v>
          </cell>
          <cell r="N34">
            <v>96.163</v>
          </cell>
          <cell r="O34">
            <v>44469</v>
          </cell>
          <cell r="P34">
            <v>96163000</v>
          </cell>
          <cell r="Q34">
            <v>-74807</v>
          </cell>
          <cell r="R34">
            <v>0.05293719</v>
          </cell>
          <cell r="T34">
            <v>0</v>
          </cell>
          <cell r="V34">
            <v>44621</v>
          </cell>
          <cell r="W34">
            <v>44621</v>
          </cell>
          <cell r="Z34" t="str">
            <v>L</v>
          </cell>
          <cell r="AA34" t="str">
            <v>COMMERCIAL PAPERS</v>
          </cell>
          <cell r="AB34" t="str">
            <v>INR</v>
          </cell>
          <cell r="AC34" t="str">
            <v>L12</v>
          </cell>
          <cell r="AD34" t="str">
            <v>FUND SPECIFIC PRICES</v>
          </cell>
          <cell r="AE34">
            <v>93272900</v>
          </cell>
          <cell r="AF34">
            <v>96163000</v>
          </cell>
          <cell r="AH34">
            <v>0.416438</v>
          </cell>
          <cell r="AJ34">
            <v>14616763498.81</v>
          </cell>
        </row>
        <row r="35">
          <cell r="A35" t="str">
            <v>TREASURY BILLSYII2</v>
          </cell>
          <cell r="B35" t="str">
            <v>YII2IN002021Z111</v>
          </cell>
          <cell r="C35">
            <v>44469</v>
          </cell>
          <cell r="D35" t="str">
            <v>YII2</v>
          </cell>
          <cell r="E35" t="str">
            <v>IIFCL MF INFRASTRUCTURE DEBT FUND SR -II</v>
          </cell>
          <cell r="F35">
            <v>257655</v>
          </cell>
          <cell r="G35" t="str">
            <v>IN002021Z111</v>
          </cell>
          <cell r="H35" t="str">
            <v>TREASURY BILLS</v>
          </cell>
          <cell r="I35" t="str">
            <v>364 DAY TBILL 16JUN2022</v>
          </cell>
          <cell r="J35">
            <v>9329821.56</v>
          </cell>
          <cell r="K35">
            <v>96.88314</v>
          </cell>
          <cell r="L35">
            <v>9039024.13</v>
          </cell>
          <cell r="M35">
            <v>59544.46</v>
          </cell>
          <cell r="N35">
            <v>97.5286</v>
          </cell>
          <cell r="O35">
            <v>44469</v>
          </cell>
          <cell r="P35">
            <v>9099244.35</v>
          </cell>
          <cell r="Q35">
            <v>675.76</v>
          </cell>
          <cell r="R35">
            <v>0.00500908</v>
          </cell>
          <cell r="T35">
            <v>0</v>
          </cell>
          <cell r="V35">
            <v>44728</v>
          </cell>
          <cell r="W35">
            <v>44728</v>
          </cell>
          <cell r="Z35" t="str">
            <v>L</v>
          </cell>
          <cell r="AA35" t="str">
            <v>TREASURY BILLS</v>
          </cell>
          <cell r="AB35" t="str">
            <v>INR</v>
          </cell>
          <cell r="AC35" t="str">
            <v>L8A</v>
          </cell>
          <cell r="AD35" t="str">
            <v>FUND SPECIFIC PRICES</v>
          </cell>
          <cell r="AE35">
            <v>9039024.13</v>
          </cell>
          <cell r="AF35">
            <v>9099244.35</v>
          </cell>
          <cell r="AH35">
            <v>0.709589</v>
          </cell>
          <cell r="AJ35">
            <v>2356704150.16133</v>
          </cell>
        </row>
        <row r="36">
          <cell r="A36" t="str">
            <v>TERM DEPOSITSYII2</v>
          </cell>
          <cell r="B36" t="str">
            <v>YII2IDIA00259666</v>
          </cell>
          <cell r="C36">
            <v>44469</v>
          </cell>
          <cell r="D36" t="str">
            <v>YII2</v>
          </cell>
          <cell r="E36" t="str">
            <v>IIFCL MF INFRASTRUCTURE DEBT FUND SR -II</v>
          </cell>
          <cell r="F36">
            <v>259666</v>
          </cell>
          <cell r="G36" t="str">
            <v>IDIA00259666</v>
          </cell>
          <cell r="H36" t="str">
            <v>TERM DEPOSITS</v>
          </cell>
          <cell r="I36" t="str">
            <v>3.75% Fedral Bank 30OCT2021 FD</v>
          </cell>
          <cell r="J36">
            <v>3769508</v>
          </cell>
          <cell r="K36">
            <v>100</v>
          </cell>
          <cell r="L36">
            <v>3769508</v>
          </cell>
          <cell r="M36">
            <v>0</v>
          </cell>
          <cell r="N36">
            <v>100</v>
          </cell>
          <cell r="O36">
            <v>44469</v>
          </cell>
          <cell r="P36">
            <v>3769508</v>
          </cell>
          <cell r="Q36">
            <v>0</v>
          </cell>
          <cell r="R36">
            <v>0.00207509</v>
          </cell>
          <cell r="T36">
            <v>24011.25</v>
          </cell>
          <cell r="U36">
            <v>44408</v>
          </cell>
          <cell r="V36">
            <v>44499</v>
          </cell>
          <cell r="W36">
            <v>44499</v>
          </cell>
          <cell r="Z36" t="str">
            <v>L</v>
          </cell>
          <cell r="AA36" t="str">
            <v>TERM DEPOSITS</v>
          </cell>
          <cell r="AB36" t="str">
            <v>INR</v>
          </cell>
          <cell r="AC36" t="str">
            <v>L36</v>
          </cell>
          <cell r="AD36" t="str">
            <v>FUND SPECIFIC PRICES</v>
          </cell>
          <cell r="AE36">
            <v>3769508</v>
          </cell>
          <cell r="AF36">
            <v>3769508</v>
          </cell>
          <cell r="AH36">
            <v>0.082192</v>
          </cell>
          <cell r="AJ36">
            <v>113085541.56064</v>
          </cell>
        </row>
        <row r="37">
          <cell r="A37" t="str">
            <v>TREASURY BILLSYII2</v>
          </cell>
          <cell r="B37" t="str">
            <v>YII2IN002021Z251</v>
          </cell>
          <cell r="C37">
            <v>44469</v>
          </cell>
          <cell r="D37" t="str">
            <v>YII2</v>
          </cell>
          <cell r="E37" t="str">
            <v>IIFCL MF INFRASTRUCTURE DEBT FUND SR -II</v>
          </cell>
          <cell r="F37">
            <v>262922</v>
          </cell>
          <cell r="G37" t="str">
            <v>IN002021Z251</v>
          </cell>
          <cell r="H37" t="str">
            <v>TREASURY BILLS</v>
          </cell>
          <cell r="I37" t="str">
            <v>364 DAY TBILL 15SEP2022</v>
          </cell>
          <cell r="J37">
            <v>7600000</v>
          </cell>
          <cell r="K37">
            <v>96.7349</v>
          </cell>
          <cell r="L37">
            <v>7351852.4</v>
          </cell>
          <cell r="M37">
            <v>0</v>
          </cell>
          <cell r="N37">
            <v>96.5564</v>
          </cell>
          <cell r="O37">
            <v>44469</v>
          </cell>
          <cell r="P37">
            <v>7338286.4</v>
          </cell>
          <cell r="Q37">
            <v>-13566</v>
          </cell>
          <cell r="R37">
            <v>0.00403968</v>
          </cell>
          <cell r="T37">
            <v>0</v>
          </cell>
          <cell r="V37">
            <v>44819</v>
          </cell>
          <cell r="W37">
            <v>44819</v>
          </cell>
          <cell r="Z37" t="str">
            <v>L</v>
          </cell>
          <cell r="AA37" t="str">
            <v>TREASURY BILLS</v>
          </cell>
          <cell r="AB37" t="str">
            <v>INR</v>
          </cell>
          <cell r="AC37" t="str">
            <v>L8A</v>
          </cell>
          <cell r="AD37" t="str">
            <v>FUND SPECIFIC PRICES</v>
          </cell>
          <cell r="AE37">
            <v>7351852.4</v>
          </cell>
          <cell r="AF37">
            <v>7338286.4</v>
          </cell>
          <cell r="AH37">
            <v>0.958904</v>
          </cell>
          <cell r="AJ37">
            <v>2568399946.46854</v>
          </cell>
        </row>
        <row r="38">
          <cell r="A38" t="str">
            <v>Fixed rates bonds - CorporateYII2</v>
          </cell>
          <cell r="B38" t="str">
            <v>YII2INE752E07JM3</v>
          </cell>
          <cell r="C38">
            <v>44469</v>
          </cell>
          <cell r="D38" t="str">
            <v>YII2</v>
          </cell>
          <cell r="E38" t="str">
            <v>IIFCL MF INFRASTRUCTURE DEBT FUND SR -II</v>
          </cell>
          <cell r="F38">
            <v>262931</v>
          </cell>
          <cell r="G38" t="str">
            <v>INE752E07JM3</v>
          </cell>
          <cell r="H38" t="str">
            <v>Fixed rates bonds - Corporate</v>
          </cell>
          <cell r="I38" t="str">
            <v>9.25% POWER GRID CORP OF IND LTD 26DEC26</v>
          </cell>
          <cell r="J38">
            <v>100000000</v>
          </cell>
          <cell r="K38">
            <v>114.820122</v>
          </cell>
          <cell r="L38">
            <v>114820122</v>
          </cell>
          <cell r="M38">
            <v>0</v>
          </cell>
          <cell r="N38">
            <v>114.9152</v>
          </cell>
          <cell r="O38">
            <v>44469</v>
          </cell>
          <cell r="P38">
            <v>114915200</v>
          </cell>
          <cell r="Q38">
            <v>95078</v>
          </cell>
          <cell r="R38">
            <v>0.06326017</v>
          </cell>
          <cell r="T38">
            <v>7070547.95</v>
          </cell>
          <cell r="U38">
            <v>44191</v>
          </cell>
          <cell r="V38">
            <v>44556</v>
          </cell>
          <cell r="W38">
            <v>46382</v>
          </cell>
          <cell r="Z38" t="str">
            <v>L</v>
          </cell>
          <cell r="AA38" t="str">
            <v>Fixed rates bonds - Corporate</v>
          </cell>
          <cell r="AB38" t="str">
            <v>INR</v>
          </cell>
          <cell r="AC38" t="str">
            <v>L2</v>
          </cell>
          <cell r="AD38" t="str">
            <v>FUND SPECIFIC PRICES</v>
          </cell>
          <cell r="AE38">
            <v>114820122</v>
          </cell>
          <cell r="AF38">
            <v>114915200</v>
          </cell>
          <cell r="AH38">
            <v>5.241096</v>
          </cell>
          <cell r="AJ38">
            <v>219832782196.608</v>
          </cell>
        </row>
        <row r="39">
          <cell r="A39" t="str">
            <v>Fixed rates bonds - CorporateYII2</v>
          </cell>
          <cell r="B39" t="str">
            <v>YII2INE752E07IW4</v>
          </cell>
          <cell r="C39">
            <v>44469</v>
          </cell>
          <cell r="D39" t="str">
            <v>YII2</v>
          </cell>
          <cell r="E39" t="str">
            <v>IIFCL MF INFRASTRUCTURE DEBT FUND SR -II</v>
          </cell>
          <cell r="F39">
            <v>262932</v>
          </cell>
          <cell r="G39" t="str">
            <v>INE752E07IW4</v>
          </cell>
          <cell r="H39" t="str">
            <v>Fixed rates bonds - Corporate</v>
          </cell>
          <cell r="I39" t="str">
            <v>9.35% POWER GRID CORP OF IND LTD 29AUG26</v>
          </cell>
          <cell r="J39">
            <v>50000000</v>
          </cell>
          <cell r="K39">
            <v>114.690116</v>
          </cell>
          <cell r="L39">
            <v>57345058</v>
          </cell>
          <cell r="M39">
            <v>0</v>
          </cell>
          <cell r="N39">
            <v>114.664</v>
          </cell>
          <cell r="O39">
            <v>44469</v>
          </cell>
          <cell r="P39">
            <v>57332000</v>
          </cell>
          <cell r="Q39">
            <v>-13058</v>
          </cell>
          <cell r="R39">
            <v>0.03156094</v>
          </cell>
          <cell r="T39">
            <v>422671.23</v>
          </cell>
          <cell r="U39">
            <v>44437</v>
          </cell>
          <cell r="V39">
            <v>44802</v>
          </cell>
          <cell r="W39">
            <v>46263</v>
          </cell>
          <cell r="Z39" t="str">
            <v>L</v>
          </cell>
          <cell r="AA39" t="str">
            <v>Fixed rates bonds - Corporate</v>
          </cell>
          <cell r="AB39" t="str">
            <v>INR</v>
          </cell>
          <cell r="AC39" t="str">
            <v>L2</v>
          </cell>
          <cell r="AD39" t="str">
            <v>FUND SPECIFIC PRICES</v>
          </cell>
          <cell r="AE39">
            <v>57345058</v>
          </cell>
          <cell r="AF39">
            <v>57332000</v>
          </cell>
          <cell r="AH39">
            <v>4.915068</v>
          </cell>
          <cell r="AJ39">
            <v>102853597680.24</v>
          </cell>
        </row>
        <row r="40">
          <cell r="A40" t="str">
            <v/>
          </cell>
          <cell r="B40" t="str">
            <v/>
          </cell>
          <cell r="AJ40">
            <v>0</v>
          </cell>
        </row>
        <row r="41">
          <cell r="A41" t="str">
            <v/>
          </cell>
          <cell r="B41" t="str">
            <v/>
          </cell>
          <cell r="AJ41">
            <v>0</v>
          </cell>
        </row>
        <row r="42">
          <cell r="A42" t="str">
            <v/>
          </cell>
          <cell r="B42" t="str">
            <v/>
          </cell>
          <cell r="AJ42">
            <v>0</v>
          </cell>
        </row>
        <row r="43">
          <cell r="A43" t="str">
            <v/>
          </cell>
          <cell r="B43" t="str">
            <v/>
          </cell>
          <cell r="AJ43">
            <v>0</v>
          </cell>
        </row>
        <row r="44">
          <cell r="A44" t="str">
            <v/>
          </cell>
          <cell r="B44" t="str">
            <v/>
          </cell>
          <cell r="AJ44">
            <v>0</v>
          </cell>
        </row>
        <row r="45">
          <cell r="A45" t="str">
            <v/>
          </cell>
          <cell r="B45" t="str">
            <v/>
          </cell>
          <cell r="AJ45">
            <v>0</v>
          </cell>
        </row>
        <row r="46">
          <cell r="A46" t="str">
            <v/>
          </cell>
          <cell r="B46" t="str">
            <v/>
          </cell>
          <cell r="AJ46">
            <v>0</v>
          </cell>
        </row>
        <row r="47">
          <cell r="A47" t="str">
            <v/>
          </cell>
          <cell r="B47" t="str">
            <v/>
          </cell>
          <cell r="AJ47">
            <v>0</v>
          </cell>
        </row>
        <row r="48">
          <cell r="A48" t="str">
            <v/>
          </cell>
          <cell r="B48" t="str">
            <v/>
          </cell>
          <cell r="AJ48">
            <v>0</v>
          </cell>
        </row>
        <row r="49">
          <cell r="A49" t="str">
            <v/>
          </cell>
          <cell r="B49" t="str">
            <v/>
          </cell>
          <cell r="AJ49">
            <v>0</v>
          </cell>
        </row>
        <row r="50">
          <cell r="AJ50">
            <v>0</v>
          </cell>
        </row>
        <row r="51">
          <cell r="AJ51">
            <v>0</v>
          </cell>
        </row>
        <row r="52">
          <cell r="AJ52">
            <v>0</v>
          </cell>
        </row>
        <row r="53">
          <cell r="AJ53">
            <v>0</v>
          </cell>
        </row>
        <row r="54">
          <cell r="AJ54">
            <v>0</v>
          </cell>
        </row>
        <row r="55">
          <cell r="AJ55">
            <v>0</v>
          </cell>
        </row>
        <row r="56">
          <cell r="AJ56">
            <v>0</v>
          </cell>
        </row>
        <row r="57">
          <cell r="AJ57">
            <v>0</v>
          </cell>
        </row>
        <row r="58">
          <cell r="AJ58">
            <v>0</v>
          </cell>
        </row>
        <row r="91">
          <cell r="AF91">
            <v>6076427551.47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9"/>
  <sheetViews>
    <sheetView tabSelected="1" workbookViewId="0" topLeftCell="A1">
      <selection activeCell="A31" sqref="A31"/>
    </sheetView>
  </sheetViews>
  <sheetFormatPr defaultColWidth="9.140625" defaultRowHeight="15" outlineLevelCol="6"/>
  <cols>
    <col min="1" max="1" width="122.8515625" style="0" customWidth="1"/>
    <col min="2" max="2" width="21.140625" style="0" customWidth="1"/>
    <col min="3" max="3" width="18.28125" style="0" customWidth="1"/>
    <col min="4" max="4" width="29.57421875" style="0" customWidth="1"/>
    <col min="5" max="5" width="18.28125" style="0" customWidth="1"/>
    <col min="6" max="6" width="30.7109375" style="0" customWidth="1"/>
  </cols>
  <sheetData>
    <row r="1" spans="1:7" ht="15.75">
      <c r="A1" s="1" t="s">
        <v>0</v>
      </c>
      <c r="B1" s="2"/>
      <c r="C1" s="2"/>
      <c r="D1" s="2"/>
      <c r="E1" s="2"/>
      <c r="F1" s="3"/>
      <c r="G1" s="4"/>
    </row>
    <row r="2" spans="1:7" ht="15">
      <c r="A2" s="5" t="s">
        <v>1</v>
      </c>
      <c r="B2" s="6"/>
      <c r="C2" s="6"/>
      <c r="D2" s="6"/>
      <c r="E2" s="6"/>
      <c r="F2" s="7"/>
      <c r="G2" s="4"/>
    </row>
    <row r="3" spans="1:7" ht="15.75">
      <c r="A3" s="8" t="s">
        <v>2</v>
      </c>
      <c r="B3" s="9"/>
      <c r="C3" s="9"/>
      <c r="D3" s="9"/>
      <c r="E3" s="9"/>
      <c r="F3" s="9"/>
      <c r="G3" s="4"/>
    </row>
    <row r="4" spans="1:7" ht="15">
      <c r="A4" s="10" t="s">
        <v>3</v>
      </c>
      <c r="B4" s="10"/>
      <c r="C4" s="10"/>
      <c r="D4" s="10"/>
      <c r="E4" s="10"/>
      <c r="F4" s="10"/>
      <c r="G4" s="4"/>
    </row>
    <row r="5" spans="1:7" ht="12" customHeight="1">
      <c r="A5" s="10" t="s">
        <v>4</v>
      </c>
      <c r="B5" s="10"/>
      <c r="C5" s="10"/>
      <c r="D5" s="10"/>
      <c r="E5" s="10"/>
      <c r="F5" s="10"/>
      <c r="G5" s="4"/>
    </row>
    <row r="6" spans="1:7" ht="2" customHeight="1" hidden="1">
      <c r="A6" s="11" t="s">
        <v>5</v>
      </c>
      <c r="B6" s="12"/>
      <c r="C6" s="12"/>
      <c r="D6" s="12"/>
      <c r="E6" s="12"/>
      <c r="F6" s="13"/>
      <c r="G6" s="4"/>
    </row>
    <row r="7" spans="1:7" ht="15">
      <c r="A7" s="14" t="str">
        <f>+'[1]YII1'!B7</f>
        <v>Portfolio as on September 30, 2021</v>
      </c>
      <c r="B7" s="15"/>
      <c r="C7" s="15"/>
      <c r="D7" s="15"/>
      <c r="E7" s="15"/>
      <c r="F7" s="16"/>
      <c r="G7" s="17"/>
    </row>
    <row r="8" spans="1:7" ht="75">
      <c r="A8" s="18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3" t="s">
        <v>11</v>
      </c>
      <c r="G8" s="17"/>
    </row>
    <row r="9" spans="1:7" ht="15">
      <c r="A9" s="24" t="s">
        <v>12</v>
      </c>
      <c r="B9" s="25"/>
      <c r="C9" s="26"/>
      <c r="D9" s="27"/>
      <c r="E9" s="28"/>
      <c r="F9" s="29"/>
      <c r="G9" s="17"/>
    </row>
    <row r="10" spans="1:7" ht="15">
      <c r="A10" s="30" t="s">
        <v>13</v>
      </c>
      <c r="B10" s="31"/>
      <c r="C10" s="26"/>
      <c r="D10" s="27"/>
      <c r="E10" s="32"/>
      <c r="F10" s="33"/>
      <c r="G10" s="17"/>
    </row>
    <row r="11" spans="1:7" ht="15">
      <c r="A11" s="34" t="str">
        <f>+VLOOKUP('[1]YII2'!A11,'[1]Sheet1'!A$1:B$65536,2,0)</f>
        <v>9.15% Green Infra Wind Energy Limited 04-Aug-2023 NCD**</v>
      </c>
      <c r="B11" s="31" t="str">
        <f>+VLOOKUP('[1]YII2'!A11,'[1]Sheet1'!A$1:C$65536,3,0)</f>
        <v>CRISIL AA</v>
      </c>
      <c r="C11" s="26">
        <f>+VLOOKUP('[1]YII2'!$A$5&amp;'[1]YII2'!A11,'[1]Portfolio'!$B$4:$J$58,9,0)/1000000</f>
        <v>600</v>
      </c>
      <c r="D11" s="35">
        <f>+VLOOKUP('[1]YII2'!$A$5&amp;'[1]YII2'!A11,'[1]Portfolio'!$B$4:$AZ$58,31,0)/100000</f>
        <v>5765.226</v>
      </c>
      <c r="E11" s="32">
        <f aca="true" t="shared" si="0" ref="E11:E19">$D11/$D$38</f>
        <v>0.31737241729008</v>
      </c>
      <c r="F11" s="36">
        <f>+VLOOKUP('[1]YII2'!A11,'[1]YTM'!A$1:B$65536,2,0)/100</f>
        <v>0.08045</v>
      </c>
      <c r="G11" s="17"/>
    </row>
    <row r="12" spans="1:7" ht="15">
      <c r="A12" s="34" t="str">
        <f>+VLOOKUP('[1]YII2'!A12,'[1]Sheet1'!A$1:B$65536,2,0)</f>
        <v>8.15% NIIF Infrastructure Finance Limited 15-Jan-2024 NCD</v>
      </c>
      <c r="B12" s="31" t="str">
        <f>+VLOOKUP('[1]YII2'!A12,'[1]Sheet1'!A$1:C$65536,3,0)</f>
        <v>ICRA AAA</v>
      </c>
      <c r="C12" s="26">
        <f>+VLOOKUP('[1]YII2'!$A$5&amp;'[1]YII2'!A12,'[1]Portfolio'!$B$4:$J$58,9,0)/1000000</f>
        <v>350</v>
      </c>
      <c r="D12" s="35">
        <f>+VLOOKUP('[1]YII2'!$A$5&amp;'[1]YII2'!A12,'[1]Portfolio'!$B$4:$AZ$58,31,0)/100000</f>
        <v>3642.394</v>
      </c>
      <c r="E12" s="32">
        <f t="shared" si="0"/>
        <v>0.200511721223571</v>
      </c>
      <c r="F12" s="36">
        <f>+VLOOKUP('[1]YII2'!A12,'[1]YTM'!A$1:B$65536,2,0)/100</f>
        <v>0.06175</v>
      </c>
      <c r="G12" s="17"/>
    </row>
    <row r="13" spans="1:7" ht="15">
      <c r="A13" s="34" t="str">
        <f>+VLOOKUP('[1]YII2'!A13,'[1]Sheet1'!A$1:B$65536,2,0)</f>
        <v>12.75% Feedback Infrastructure Private Limited 20-Dec-2022 NCD**</v>
      </c>
      <c r="B13" s="31" t="str">
        <f>+VLOOKUP('[1]YII2'!A13,'[1]Sheet1'!A$1:C$65536,3,0)</f>
        <v>CARE D</v>
      </c>
      <c r="C13" s="26">
        <f>+VLOOKUP('[1]YII2'!$A$5&amp;'[1]YII2'!A13,'[1]Portfolio'!$B$4:$J$58,9,0)/1000000</f>
        <v>300</v>
      </c>
      <c r="D13" s="35">
        <f>+VLOOKUP('[1]YII2'!$A$5&amp;'[1]YII2'!A13,'[1]Portfolio'!$B$4:$AZ$58,31,0)/100000</f>
        <v>1433.19</v>
      </c>
      <c r="E13" s="32">
        <f t="shared" si="0"/>
        <v>0.0788962956067932</v>
      </c>
      <c r="F13" s="36">
        <f>+VLOOKUP('[1]YII2'!A13,'[1]YTM'!A$1:B$65536,2,0)/100</f>
        <v>0</v>
      </c>
      <c r="G13" s="17"/>
    </row>
    <row r="14" spans="1:7" ht="15">
      <c r="A14" s="34" t="str">
        <f>+VLOOKUP('[1]YII2'!A14,'[1]Sheet1'!A$1:B$65536,2,0)</f>
        <v>9.25% Power Grid Corporation Of India Limited 26-Dec-26 NCD</v>
      </c>
      <c r="B14" s="31" t="str">
        <f>+VLOOKUP('[1]YII2'!A14,'[1]Sheet1'!A$1:C$65536,3,0)</f>
        <v>CRISIL AAA</v>
      </c>
      <c r="C14" s="26">
        <f>+VLOOKUP('[1]YII2'!$A$5&amp;'[1]YII2'!A14,'[1]Portfolio'!$B$4:$J$58,9,0)/1250000</f>
        <v>80</v>
      </c>
      <c r="D14" s="35">
        <f>+VLOOKUP('[1]YII2'!$A$5&amp;'[1]YII2'!A14,'[1]Portfolio'!$B$4:$AZ$58,31,0)/100000</f>
        <v>1149.152</v>
      </c>
      <c r="E14" s="32">
        <f t="shared" si="0"/>
        <v>0.0632601650089225</v>
      </c>
      <c r="F14" s="36">
        <f>+VLOOKUP('[1]YII2'!A14,'[1]YTM'!A$1:B$65536,2,0)/100</f>
        <v>0.0585</v>
      </c>
      <c r="G14" s="17"/>
    </row>
    <row r="15" spans="1:7" ht="15">
      <c r="A15" s="34" t="str">
        <f>+VLOOKUP('[1]YII2'!A15,'[1]Sheet1'!A$1:B$65536,2,0)</f>
        <v>9.15% SP Jammu Udhampur Highway Limited 30-Jun-27 NCD**</v>
      </c>
      <c r="B15" s="31" t="str">
        <f>+VLOOKUP('[1]YII2'!A15,'[1]Sheet1'!A$1:C$65536,3,0)</f>
        <v>IND AA-</v>
      </c>
      <c r="C15" s="26">
        <f>+VLOOKUP('[1]YII2'!$A$5&amp;'[1]YII2'!A15,'[1]Portfolio'!$B$4:$J$58,9,0)/1000000</f>
        <v>100</v>
      </c>
      <c r="D15" s="35">
        <f>+VLOOKUP('[1]YII2'!$A$5&amp;'[1]YII2'!A15,'[1]Portfolio'!$B$4:$AZ$58,31,0)/100000</f>
        <v>1013.296</v>
      </c>
      <c r="E15" s="32">
        <f t="shared" si="0"/>
        <v>0.0557813693600857</v>
      </c>
      <c r="F15" s="36">
        <f>+VLOOKUP('[1]YII2'!A15,'[1]YTM'!A$1:B$65536,2,0)/100</f>
        <v>0.0904</v>
      </c>
      <c r="G15" s="17"/>
    </row>
    <row r="16" spans="1:7" ht="15">
      <c r="A16" s="34" t="str">
        <f>+VLOOKUP('[1]YII2'!A16,'[1]Sheet1'!A$1:B$65536,2,0)</f>
        <v>9.35% Power Grid Corporation Of India Limited 29-Aug-26 NCD</v>
      </c>
      <c r="B16" s="31" t="str">
        <f>+VLOOKUP('[1]YII2'!A16,'[1]Sheet1'!A$1:C$65536,3,0)</f>
        <v>CRISIL AAA</v>
      </c>
      <c r="C16" s="26">
        <f>+VLOOKUP('[1]YII2'!$A$5&amp;'[1]YII2'!A16,'[1]Portfolio'!$B$4:$J$58,9,0)/1000000</f>
        <v>50</v>
      </c>
      <c r="D16" s="35">
        <f>+VLOOKUP('[1]YII2'!$A$5&amp;'[1]YII2'!A16,'[1]Portfolio'!$B$4:$AZ$58,31,0)/100000</f>
        <v>573.32</v>
      </c>
      <c r="E16" s="32">
        <f t="shared" si="0"/>
        <v>0.0315609404177302</v>
      </c>
      <c r="F16" s="36">
        <f>+VLOOKUP('[1]YII2'!A16,'[1]YTM'!A$1:B$65536,2,0)/100</f>
        <v>0.05825</v>
      </c>
      <c r="G16" s="17"/>
    </row>
    <row r="17" spans="1:7" ht="15">
      <c r="A17" s="34" t="str">
        <f>+VLOOKUP('[1]YII2'!A17,'[1]Sheet1'!A$1:B$65536,2,0)</f>
        <v>9.15% Darbhanga Motihari Transmission Company Private Limited 31-Dec-26 NCD**</v>
      </c>
      <c r="B17" s="31" t="str">
        <f>+VLOOKUP('[1]YII2'!A17,'[1]Sheet1'!A$1:C$65536,3,0)</f>
        <v>CARE AAA</v>
      </c>
      <c r="C17" s="26">
        <f>+VLOOKUP('[1]YII2'!$A$5&amp;'[1]YII2'!A17,'[1]Portfolio'!$B$4:$J$58,9,0)/1000000</f>
        <v>48</v>
      </c>
      <c r="D17" s="35">
        <f>+VLOOKUP('[1]YII2'!$A$5&amp;'[1]YII2'!A17,'[1]Portfolio'!$B$4:$AZ$58,31,0)/100000</f>
        <v>469.24656</v>
      </c>
      <c r="E17" s="32">
        <f t="shared" si="0"/>
        <v>0.0258317566479189</v>
      </c>
      <c r="F17" s="36">
        <f>+VLOOKUP('[1]YII2'!A17,'[1]YTM'!A$1:B$65536,2,0)/100</f>
        <v>0.09795</v>
      </c>
      <c r="G17" s="17"/>
    </row>
    <row r="18" spans="1:7" ht="15">
      <c r="A18" s="34" t="str">
        <f>+VLOOKUP('[1]YII2'!A18,'[1]Sheet1'!A$1:B$65536,2,0)</f>
        <v>9.15% Darbhanga Motihari Transmission Company Private Limited 31-Mar-27 NCD**</v>
      </c>
      <c r="B18" s="31" t="str">
        <f>+VLOOKUP('[1]YII2'!A18,'[1]Sheet1'!A$1:C$65536,3,0)</f>
        <v>CARE AAA</v>
      </c>
      <c r="C18" s="26">
        <f>+VLOOKUP('[1]YII2'!$A$5&amp;'[1]YII2'!A18,'[1]Portfolio'!$B$4:$J$58,9,0)/1000000</f>
        <v>48</v>
      </c>
      <c r="D18" s="35">
        <f>+VLOOKUP('[1]YII2'!$A$5&amp;'[1]YII2'!A18,'[1]Portfolio'!$B$4:$AZ$58,31,0)/100000</f>
        <v>466.00512</v>
      </c>
      <c r="E18" s="32">
        <f t="shared" si="0"/>
        <v>0.0256533172166978</v>
      </c>
      <c r="F18" s="36">
        <f>+VLOOKUP('[1]YII2'!A18,'[1]YTM'!A$1:B$65536,2,0)/100</f>
        <v>0.0995</v>
      </c>
      <c r="G18" s="17"/>
    </row>
    <row r="19" spans="1:7" ht="15">
      <c r="A19" s="34" t="str">
        <f>+VLOOKUP('[1]YII2'!A19,'[1]Sheet1'!A$1:B$65536,2,0)</f>
        <v>9.20% IL&amp;FS Trans Network Limited 15-Apr-2022 NCD**</v>
      </c>
      <c r="B19" s="31" t="str">
        <f>+VLOOKUP('[1]YII2'!A19,'[1]Sheet1'!A$1:C$65536,3,0)</f>
        <v>ICRA D</v>
      </c>
      <c r="C19" s="26">
        <f>+VLOOKUP('[1]YII2'!$A$5&amp;'[1]YII2'!A19,'[1]Portfolio'!$B$4:$J$58,9,0)/1000000</f>
        <v>300</v>
      </c>
      <c r="D19" s="35">
        <f>+VLOOKUP('[1]YII2'!$A$5&amp;'[1]YII2'!A19,'[1]Portfolio'!$B$4:$AZ$58,31,0)/100000</f>
        <v>0</v>
      </c>
      <c r="E19" s="32">
        <f t="shared" si="0"/>
        <v>0</v>
      </c>
      <c r="F19" s="36">
        <f>+VLOOKUP('[1]YII2'!A19,'[1]YTM'!A$1:B$65536,2,0)/100</f>
        <v>0</v>
      </c>
      <c r="G19" s="17"/>
    </row>
    <row r="20" spans="1:7" ht="15">
      <c r="A20" s="34"/>
      <c r="B20" s="31"/>
      <c r="C20" s="26"/>
      <c r="D20" s="35"/>
      <c r="E20" s="32"/>
      <c r="F20" s="36"/>
      <c r="G20" s="17"/>
    </row>
    <row r="21" spans="1:7" ht="15">
      <c r="A21" s="24" t="s">
        <v>14</v>
      </c>
      <c r="B21" s="31"/>
      <c r="C21" s="26"/>
      <c r="D21" s="27"/>
      <c r="E21" s="32"/>
      <c r="F21" s="33"/>
      <c r="G21" s="17"/>
    </row>
    <row r="22" spans="1:7" ht="15">
      <c r="A22" s="24" t="s">
        <v>15</v>
      </c>
      <c r="B22" s="31"/>
      <c r="C22" s="26"/>
      <c r="D22" s="27"/>
      <c r="E22" s="32"/>
      <c r="F22" s="33"/>
      <c r="G22" s="17"/>
    </row>
    <row r="23" spans="1:7" ht="15">
      <c r="A23" s="34" t="str">
        <f>+VLOOKUP('[1]YII2'!A23,'[1]Sheet1'!A$1:B$65536,2,0)</f>
        <v>Sterling &amp; Wilson Solar Limited (23-Dec-21)</v>
      </c>
      <c r="B23" s="31" t="str">
        <f>+VLOOKUP('[1]YII2'!A23,'[1]Sheet1'!A$1:C$65536,3,0)</f>
        <v>ACUITE A2</v>
      </c>
      <c r="C23" s="37">
        <f>+VLOOKUP('[1]YII2'!$A$5&amp;'[1]YII2'!A23,'[1]Portfolio'!$B$4:$J$58,9,0)/500000</f>
        <v>200</v>
      </c>
      <c r="D23" s="27">
        <f>+VLOOKUP('[1]YII2'!$A$5&amp;'[1]YII2'!A23,'[1]Portfolio'!$B$4:$AZ$58,31,0)/100000</f>
        <v>977.941</v>
      </c>
      <c r="E23" s="32">
        <f aca="true" t="shared" si="1" ref="E23:E30">$D23/$D$38</f>
        <v>0.0538350966878104</v>
      </c>
      <c r="F23" s="36">
        <f>+VLOOKUP('[1]YII2'!A23,'[1]YTM'!A$1:B$65536,2,0)/100</f>
        <v>0.0992</v>
      </c>
      <c r="G23" s="17"/>
    </row>
    <row r="24" spans="1:7" ht="15">
      <c r="A24" s="34" t="str">
        <f>+VLOOKUP('[1]YII2'!A24,'[1]Sheet1'!A$1:B$65536,2,0)</f>
        <v>Hero Future Energies Private Limited (01-Mar-22)</v>
      </c>
      <c r="B24" s="31" t="str">
        <f>+VLOOKUP('[1]YII2'!A24,'[1]Sheet1'!A$1:C$65536,3,0)</f>
        <v>CRISIL A1</v>
      </c>
      <c r="C24" s="37">
        <f>+VLOOKUP('[1]YII2'!$A$5&amp;'[1]YII2'!A24,'[1]Portfolio'!$B$4:$J$58,9,0)/500000</f>
        <v>200</v>
      </c>
      <c r="D24" s="27">
        <f>+VLOOKUP('[1]YII2'!$A$5&amp;'[1]YII2'!A24,'[1]Portfolio'!$B$4:$AZ$58,31,0)/100000</f>
        <v>961.63</v>
      </c>
      <c r="E24" s="32">
        <f t="shared" si="1"/>
        <v>0.0529371854006521</v>
      </c>
      <c r="F24" s="36">
        <f>+VLOOKUP('[1]YII2'!A24,'[1]YTM'!A$1:B$65536,2,0)/100</f>
        <v>0.09645</v>
      </c>
      <c r="G24" s="17"/>
    </row>
    <row r="25" spans="1:7" ht="15">
      <c r="A25" s="24" t="s">
        <v>16</v>
      </c>
      <c r="B25" s="25"/>
      <c r="C25" s="26"/>
      <c r="D25" s="27"/>
      <c r="E25" s="32"/>
      <c r="F25" s="33"/>
      <c r="G25" s="17"/>
    </row>
    <row r="26" spans="1:7" ht="15">
      <c r="A26" s="34" t="str">
        <f>+VLOOKUP('[1]YII2'!A26,'[1]Sheet1'!A$1:B$65536,2,0)</f>
        <v>364 DAY TBILL (16JUN22)</v>
      </c>
      <c r="B26" s="31" t="str">
        <f>+VLOOKUP('[1]YII2'!A26,'[1]Sheet1'!A$1:C$65536,3,0)</f>
        <v>SOV</v>
      </c>
      <c r="C26" s="37">
        <f>+VLOOKUP('[1]YII2'!$A$5&amp;'[1]YII2'!A26,'[1]Portfolio'!$B$4:$J$58,9,0)/100</f>
        <v>93298.2156</v>
      </c>
      <c r="D26" s="27">
        <f>+VLOOKUP('[1]YII2'!$A$5&amp;'[1]YII2'!A26,'[1]Portfolio'!$B$4:$AZ$58,31,0)/100000</f>
        <v>90.9924435</v>
      </c>
      <c r="E26" s="32">
        <f t="shared" si="1"/>
        <v>0.00500908234104371</v>
      </c>
      <c r="F26" s="36">
        <f>+VLOOKUP('[1]YII2'!A26,'[1]YTM'!A$1:B$65536,2,0)/100</f>
        <v>0.03585</v>
      </c>
      <c r="G26" s="17"/>
    </row>
    <row r="27" spans="1:7" ht="15">
      <c r="A27" s="34" t="str">
        <f>+VLOOKUP('[1]YII2'!A27,'[1]Sheet1'!A$1:B$65536,2,0)</f>
        <v>364 DAY TBILL (15SEP22)</v>
      </c>
      <c r="B27" s="31" t="str">
        <f>+VLOOKUP('[1]YII2'!A27,'[1]Sheet1'!A$1:C$65536,3,0)</f>
        <v>SOV</v>
      </c>
      <c r="C27" s="37">
        <f>+VLOOKUP('[1]YII2'!$A$5&amp;'[1]YII2'!A27,'[1]Portfolio'!$B$4:$J$58,9,0)/100</f>
        <v>76000</v>
      </c>
      <c r="D27" s="27">
        <f>+VLOOKUP('[1]YII2'!$A$5&amp;'[1]YII2'!A27,'[1]Portfolio'!$B$4:$AZ$58,31,0)/100000</f>
        <v>73.382864</v>
      </c>
      <c r="E27" s="32">
        <f t="shared" si="1"/>
        <v>0.00403968498985976</v>
      </c>
      <c r="F27" s="36">
        <f>+VLOOKUP('[1]YII2'!A27,'[1]YTM'!A$1:B$65536,2,0)/100</f>
        <v>0.0373</v>
      </c>
      <c r="G27" s="17"/>
    </row>
    <row r="28" spans="1:7" ht="15">
      <c r="A28" s="34" t="str">
        <f>+VLOOKUP('[1]YII2'!A28,'[1]Sheet1'!A$1:B$65536,2,0)</f>
        <v>364 DAY TBILL (30DEC21)</v>
      </c>
      <c r="B28" s="31" t="str">
        <f>+VLOOKUP('[1]YII2'!A28,'[1]Sheet1'!A$1:C$65536,3,0)</f>
        <v>SOV</v>
      </c>
      <c r="C28" s="37">
        <f>+VLOOKUP('[1]YII2'!$A$5&amp;'[1]YII2'!A28,'[1]Portfolio'!$B$4:$J$58,9,0)/100</f>
        <v>47553.2468</v>
      </c>
      <c r="D28" s="27">
        <f>+VLOOKUP('[1]YII2'!$A$5&amp;'[1]YII2'!A28,'[1]Portfolio'!$B$4:$AZ$58,31,0)/100000</f>
        <v>47.1556066</v>
      </c>
      <c r="E28" s="32">
        <f t="shared" si="1"/>
        <v>0.00259588936416752</v>
      </c>
      <c r="F28" s="36">
        <f>+VLOOKUP('[1]YII2'!A28,'[1]YTM'!A$1:B$65536,2,0)/100</f>
        <v>0.0342</v>
      </c>
      <c r="G28" s="17"/>
    </row>
    <row r="29" spans="1:7" ht="15">
      <c r="A29" s="34" t="str">
        <f>+VLOOKUP('[1]YII2'!A29,'[1]Sheet1'!A$1:B$65536,2,0)</f>
        <v>364 DAY TBILL (03MAR22)</v>
      </c>
      <c r="B29" s="31" t="str">
        <f>+VLOOKUP('[1]YII2'!A29,'[1]Sheet1'!A$1:C$65536,3,0)</f>
        <v>SOV</v>
      </c>
      <c r="C29" s="37">
        <f>+VLOOKUP('[1]YII2'!$A$5&amp;'[1]YII2'!A29,'[1]Portfolio'!$B$4:$J$58,9,0)/100</f>
        <v>24345.76</v>
      </c>
      <c r="D29" s="27">
        <f>+VLOOKUP('[1]YII2'!$A$5&amp;'[1]YII2'!A29,'[1]Portfolio'!$B$4:$AZ$58,31,0)/100000</f>
        <v>23.9907745</v>
      </c>
      <c r="E29" s="32">
        <f t="shared" si="1"/>
        <v>0.00132067851212185</v>
      </c>
      <c r="F29" s="36">
        <f>+VLOOKUP('[1]YII2'!A29,'[1]YTM'!A$1:B$65536,2,0)/100</f>
        <v>0.0353</v>
      </c>
      <c r="G29" s="17"/>
    </row>
    <row r="30" spans="1:7" ht="15">
      <c r="A30" s="34" t="str">
        <f>+VLOOKUP('[1]YII2'!A30,'[1]Sheet1'!A$1:B$65536,2,0)</f>
        <v>364 DAY TBILL (10FEB22)</v>
      </c>
      <c r="B30" s="31" t="str">
        <f>+VLOOKUP('[1]YII2'!A30,'[1]Sheet1'!A$1:C$65536,3,0)</f>
        <v>SOV</v>
      </c>
      <c r="C30" s="37">
        <f>+VLOOKUP('[1]YII2'!$A$5&amp;'[1]YII2'!A30,'[1]Portfolio'!$B$4:$J$58,9,0)/100</f>
        <v>23378.1774821</v>
      </c>
      <c r="D30" s="27">
        <f>+VLOOKUP('[1]YII2'!$A$5&amp;'[1]YII2'!A30,'[1]Portfolio'!$B$4:$AZ$58,31,0)/100000</f>
        <v>23.0863944</v>
      </c>
      <c r="E30" s="32">
        <f t="shared" si="1"/>
        <v>0.0012708929012046</v>
      </c>
      <c r="F30" s="36">
        <f>+VLOOKUP('[1]YII2'!A30,'[1]YTM'!A$1:B$65536,2,0)/100</f>
        <v>0.03495</v>
      </c>
      <c r="G30" s="17"/>
    </row>
    <row r="31" spans="1:7" ht="15">
      <c r="A31" s="34"/>
      <c r="B31" s="31"/>
      <c r="C31" s="37"/>
      <c r="D31" s="27"/>
      <c r="E31" s="38"/>
      <c r="F31" s="36"/>
      <c r="G31" s="17"/>
    </row>
    <row r="32" spans="1:7" ht="15">
      <c r="A32" s="39" t="s">
        <v>17</v>
      </c>
      <c r="B32" s="40"/>
      <c r="C32" s="41"/>
      <c r="D32" s="42">
        <f>SUM(D11:D30)</f>
        <v>16710.008763</v>
      </c>
      <c r="E32" s="43">
        <f>SUM(E11:E30)</f>
        <v>0.91987649296866</v>
      </c>
      <c r="F32" s="43"/>
      <c r="G32" s="44"/>
    </row>
    <row r="33" spans="1:7" ht="15">
      <c r="A33" s="39" t="s">
        <v>18</v>
      </c>
      <c r="B33" s="40"/>
      <c r="C33" s="41"/>
      <c r="D33" s="45">
        <f aca="true" t="shared" si="2" ref="D33:D36">+D32</f>
        <v>16710.008763</v>
      </c>
      <c r="E33" s="43">
        <f aca="true" t="shared" si="3" ref="E33:E36">+E32</f>
        <v>0.91987649296866</v>
      </c>
      <c r="F33" s="43"/>
      <c r="G33" s="44"/>
    </row>
    <row r="34" spans="1:7" ht="15">
      <c r="A34" s="46" t="s">
        <v>19</v>
      </c>
      <c r="B34" s="25"/>
      <c r="C34" s="26"/>
      <c r="D34" s="35">
        <f>+SUMIF('[1]Portfolio'!A$1:A$65536,'[1]YII2'!A34,'[1]Portfolio'!AF$1:AF$65536)/100000</f>
        <v>37.69508</v>
      </c>
      <c r="E34" s="47">
        <f>$D34/$D$38</f>
        <v>0.00207509274736896</v>
      </c>
      <c r="F34" s="47"/>
      <c r="G34" s="44"/>
    </row>
    <row r="35" spans="1:7" ht="15">
      <c r="A35" s="39" t="s">
        <v>17</v>
      </c>
      <c r="B35" s="40"/>
      <c r="C35" s="48"/>
      <c r="D35" s="49">
        <f t="shared" si="2"/>
        <v>37.69508</v>
      </c>
      <c r="E35" s="43">
        <f t="shared" si="3"/>
        <v>0.00207509274736896</v>
      </c>
      <c r="F35" s="43"/>
      <c r="G35" s="44"/>
    </row>
    <row r="36" spans="1:7" ht="15">
      <c r="A36" s="39" t="s">
        <v>18</v>
      </c>
      <c r="B36" s="40"/>
      <c r="C36" s="50"/>
      <c r="D36" s="45">
        <f t="shared" si="2"/>
        <v>37.69508</v>
      </c>
      <c r="E36" s="43">
        <f t="shared" si="3"/>
        <v>0.00207509274736896</v>
      </c>
      <c r="F36" s="43"/>
      <c r="G36" s="44"/>
    </row>
    <row r="37" spans="1:7" ht="15.75">
      <c r="A37" s="51" t="s">
        <v>20</v>
      </c>
      <c r="B37" s="52"/>
      <c r="C37" s="53"/>
      <c r="D37" s="54">
        <f>D38-D32-D35</f>
        <v>1417.7878189</v>
      </c>
      <c r="E37" s="43">
        <f>$D37/$D$38</f>
        <v>0.0780484142839715</v>
      </c>
      <c r="F37" s="43"/>
      <c r="G37" s="17"/>
    </row>
    <row r="38" spans="1:7" ht="15.75">
      <c r="A38" s="55" t="s">
        <v>21</v>
      </c>
      <c r="B38" s="56"/>
      <c r="C38" s="57"/>
      <c r="D38" s="58">
        <f>+'[1]nav'!E4/100000</f>
        <v>18165.4916619</v>
      </c>
      <c r="E38" s="59">
        <f>+E37+E36+E33</f>
        <v>1</v>
      </c>
      <c r="F38" s="59"/>
      <c r="G38" s="17"/>
    </row>
    <row r="39" spans="1:7" ht="15.75">
      <c r="A39" s="60" t="s">
        <v>22</v>
      </c>
      <c r="B39" s="61"/>
      <c r="C39" s="62"/>
      <c r="D39" s="62"/>
      <c r="E39" s="63"/>
      <c r="F39" s="64"/>
      <c r="G39" s="17"/>
    </row>
    <row r="40" spans="1:7" ht="15.75">
      <c r="A40" s="65"/>
      <c r="B40" s="62"/>
      <c r="C40" s="62"/>
      <c r="D40" s="62"/>
      <c r="E40" s="66"/>
      <c r="F40" s="67"/>
      <c r="G40" s="4"/>
    </row>
    <row r="41" spans="1:7" ht="15">
      <c r="A41" s="68" t="s">
        <v>23</v>
      </c>
      <c r="B41" s="69"/>
      <c r="C41" s="69"/>
      <c r="D41" s="69"/>
      <c r="E41" s="70"/>
      <c r="F41" s="71"/>
      <c r="G41" s="17"/>
    </row>
    <row r="42" spans="1:7" ht="75" customHeight="1">
      <c r="A42" s="72" t="s">
        <v>24</v>
      </c>
      <c r="B42" s="69"/>
      <c r="C42" s="69"/>
      <c r="D42" s="69"/>
      <c r="E42" s="73"/>
      <c r="F42" s="74"/>
      <c r="G42" s="17"/>
    </row>
    <row r="43" spans="1:7" ht="15">
      <c r="A43" s="75" t="s">
        <v>6</v>
      </c>
      <c r="B43" s="76" t="s">
        <v>25</v>
      </c>
      <c r="C43" s="76" t="s">
        <v>26</v>
      </c>
      <c r="D43" s="76" t="s">
        <v>27</v>
      </c>
      <c r="E43" s="77" t="s">
        <v>28</v>
      </c>
      <c r="F43" s="78" t="s">
        <v>29</v>
      </c>
      <c r="G43" s="17"/>
    </row>
    <row r="44" spans="1:7" ht="15">
      <c r="A44" s="79" t="s">
        <v>30</v>
      </c>
      <c r="B44" s="80">
        <v>302160000</v>
      </c>
      <c r="C44" s="80">
        <v>302160000</v>
      </c>
      <c r="D44" s="80">
        <v>5973698.63</v>
      </c>
      <c r="E44" s="81">
        <f aca="true" t="shared" si="4" ref="E44:E46">+C44+D44</f>
        <v>308133698.63</v>
      </c>
      <c r="F44" s="82" t="s">
        <v>31</v>
      </c>
      <c r="G44" s="17"/>
    </row>
    <row r="45" spans="1:7" ht="15">
      <c r="A45" s="79" t="s">
        <v>32</v>
      </c>
      <c r="B45" s="80">
        <v>299840526</v>
      </c>
      <c r="C45" s="80">
        <v>299840526</v>
      </c>
      <c r="D45" s="80">
        <v>4017048.66</v>
      </c>
      <c r="E45" s="81">
        <f t="shared" si="4"/>
        <v>303857574.66</v>
      </c>
      <c r="F45" s="82" t="s">
        <v>33</v>
      </c>
      <c r="G45" s="17"/>
    </row>
    <row r="46" spans="1:7" ht="15">
      <c r="A46" s="79" t="s">
        <v>34</v>
      </c>
      <c r="B46" s="80">
        <v>293318796</v>
      </c>
      <c r="C46" s="80">
        <v>149999796</v>
      </c>
      <c r="D46" s="80">
        <v>0</v>
      </c>
      <c r="E46" s="81">
        <f t="shared" si="4"/>
        <v>149999796</v>
      </c>
      <c r="F46" s="82" t="s">
        <v>31</v>
      </c>
      <c r="G46" s="17"/>
    </row>
    <row r="47" spans="1:7" ht="15">
      <c r="A47" s="69" t="s">
        <v>35</v>
      </c>
      <c r="B47" s="83"/>
      <c r="C47" s="69"/>
      <c r="D47" s="69"/>
      <c r="E47" s="84"/>
      <c r="F47" s="85"/>
      <c r="G47" s="17"/>
    </row>
    <row r="48" spans="1:7" ht="15">
      <c r="A48" s="86" t="s">
        <v>36</v>
      </c>
      <c r="B48" s="87" t="s">
        <v>37</v>
      </c>
      <c r="C48" s="87"/>
      <c r="D48" s="87" t="s">
        <v>38</v>
      </c>
      <c r="E48" s="87"/>
      <c r="F48" s="87"/>
      <c r="G48" s="17"/>
    </row>
    <row r="49" spans="1:7" ht="15">
      <c r="A49" s="88" t="s">
        <v>39</v>
      </c>
      <c r="B49" s="89">
        <v>908274.5831</v>
      </c>
      <c r="C49" s="89"/>
      <c r="D49" s="89">
        <v>873968.0432</v>
      </c>
      <c r="E49" s="89"/>
      <c r="F49" s="89"/>
      <c r="G49" s="17"/>
    </row>
    <row r="50" spans="1:7" ht="15">
      <c r="A50" s="90" t="s">
        <v>40</v>
      </c>
      <c r="B50" s="69"/>
      <c r="C50" s="69"/>
      <c r="D50" s="91"/>
      <c r="E50" s="92"/>
      <c r="F50" s="93"/>
      <c r="G50" s="17"/>
    </row>
    <row r="51" spans="1:7" ht="15">
      <c r="A51" s="90" t="s">
        <v>41</v>
      </c>
      <c r="B51" s="69"/>
      <c r="C51" s="69"/>
      <c r="D51" s="69"/>
      <c r="E51" s="94"/>
      <c r="F51" s="95"/>
      <c r="G51" s="17"/>
    </row>
    <row r="52" spans="1:7" ht="15">
      <c r="A52" s="90" t="s">
        <v>42</v>
      </c>
      <c r="B52" s="69"/>
      <c r="C52" s="69"/>
      <c r="D52" s="69"/>
      <c r="E52" s="94"/>
      <c r="F52" s="95"/>
      <c r="G52" s="17"/>
    </row>
    <row r="53" spans="1:7" ht="15">
      <c r="A53" s="90" t="s">
        <v>43</v>
      </c>
      <c r="B53" s="69"/>
      <c r="C53" s="69"/>
      <c r="D53" s="69"/>
      <c r="E53" s="94"/>
      <c r="F53" s="95"/>
      <c r="G53" s="17"/>
    </row>
    <row r="54" spans="1:7" ht="15">
      <c r="A54" s="96" t="s">
        <v>44</v>
      </c>
      <c r="B54" s="69"/>
      <c r="C54" s="69"/>
      <c r="D54" s="69"/>
      <c r="E54" s="94"/>
      <c r="F54" s="95"/>
      <c r="G54" s="17"/>
    </row>
    <row r="55" spans="1:7" ht="15">
      <c r="A55" s="96" t="s">
        <v>45</v>
      </c>
      <c r="B55" s="69"/>
      <c r="C55" s="69"/>
      <c r="D55" s="69"/>
      <c r="E55" s="94"/>
      <c r="F55" s="95"/>
      <c r="G55" s="17"/>
    </row>
    <row r="56" spans="1:7" ht="15.75">
      <c r="A56" s="97" t="s">
        <v>46</v>
      </c>
      <c r="B56" s="98"/>
      <c r="C56" s="98"/>
      <c r="D56" s="98"/>
      <c r="E56" s="99"/>
      <c r="F56" s="100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101"/>
      <c r="B59" s="4"/>
      <c r="C59" s="4"/>
      <c r="D59" s="4"/>
      <c r="E59" s="4"/>
      <c r="F59" s="4"/>
      <c r="G59" s="4"/>
    </row>
  </sheetData>
  <mergeCells count="23">
    <mergeCell ref="A1:F1"/>
    <mergeCell ref="A2:F2"/>
    <mergeCell ref="A3:F3"/>
    <mergeCell ref="A4:F4"/>
    <mergeCell ref="A5:F5"/>
    <mergeCell ref="A6:F6"/>
    <mergeCell ref="A7:F7"/>
    <mergeCell ref="E39:F39"/>
    <mergeCell ref="E40:F40"/>
    <mergeCell ref="E41:F41"/>
    <mergeCell ref="E42:F42"/>
    <mergeCell ref="E47:F47"/>
    <mergeCell ref="B48:C48"/>
    <mergeCell ref="D48:F48"/>
    <mergeCell ref="B49:C49"/>
    <mergeCell ref="D49:F49"/>
    <mergeCell ref="E50:F50"/>
    <mergeCell ref="E51:F51"/>
    <mergeCell ref="E52:F52"/>
    <mergeCell ref="E53:F53"/>
    <mergeCell ref="E54:F54"/>
    <mergeCell ref="E55:F55"/>
    <mergeCell ref="E56:F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2021-10-13T11:21:41Z</dcterms:created>
  <dcterms:modified xsi:type="dcterms:W3CDTF">2021-10-13T11:23:07Z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C853A6BC1457422F969BC0F19B91C1BA</vt:lpwstr>
  </property>
  <property fmtid="{D5CDD505-2E9C-101B-9397-08002B2CF9AE}" pid="3" name="KSOProductBuildVer">
    <vt:lpwstr>1033-11.2.0.10323</vt:lpwstr>
  </property>
</Properties>
</file>