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eries-I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2" i="1" l="1"/>
  <c r="F8" i="1"/>
  <c r="E9" i="1"/>
  <c r="F9" i="1"/>
  <c r="A12" i="1"/>
  <c r="A13" i="1" s="1"/>
  <c r="A14" i="1" s="1"/>
  <c r="A15" i="1" s="1"/>
  <c r="A16" i="1" s="1"/>
  <c r="A17" i="1" s="1"/>
  <c r="A23" i="1" s="1"/>
  <c r="A24" i="1" s="1"/>
  <c r="A25" i="1" s="1"/>
  <c r="A26" i="1" s="1"/>
  <c r="A27" i="1" s="1"/>
  <c r="A28" i="1" s="1"/>
  <c r="A29" i="1" s="1"/>
  <c r="A30" i="1" s="1"/>
  <c r="A31" i="1" s="1"/>
  <c r="F12" i="1"/>
  <c r="F19" i="1" s="1"/>
  <c r="F13" i="1"/>
  <c r="F14" i="1"/>
  <c r="F15" i="1"/>
  <c r="F16" i="1"/>
  <c r="F17" i="1"/>
  <c r="E19" i="1"/>
  <c r="E35" i="1" s="1"/>
  <c r="F23" i="1"/>
  <c r="F24" i="1"/>
  <c r="F25" i="1"/>
  <c r="F26" i="1"/>
  <c r="F27" i="1"/>
  <c r="F32" i="1" s="1"/>
  <c r="F28" i="1"/>
  <c r="F29" i="1"/>
  <c r="F30" i="1"/>
  <c r="F31" i="1"/>
  <c r="E32" i="1"/>
  <c r="F35" i="1" l="1"/>
  <c r="F36" i="1" s="1"/>
  <c r="F37" i="1" s="1"/>
  <c r="E36" i="1"/>
</calcChain>
</file>

<file path=xl/sharedStrings.xml><?xml version="1.0" encoding="utf-8"?>
<sst xmlns="http://schemas.openxmlformats.org/spreadsheetml/2006/main" count="70" uniqueCount="58">
  <si>
    <t>Grand Total</t>
  </si>
  <si>
    <t>Total</t>
  </si>
  <si>
    <t>Net Receivable/Payable</t>
  </si>
  <si>
    <t>Cash &amp; Cash Equivalents</t>
  </si>
  <si>
    <t>ICRA D</t>
  </si>
  <si>
    <t>INE975G08223</t>
  </si>
  <si>
    <t>IL&amp;FS Transportation Networks Limited</t>
  </si>
  <si>
    <t>CARE AAA</t>
  </si>
  <si>
    <t>INE732Q07AM8</t>
  </si>
  <si>
    <t>Darbhanga Motihari Transmission Company Limited</t>
  </si>
  <si>
    <t>INE732Q07AL0</t>
  </si>
  <si>
    <t>CRISIL AAA</t>
  </si>
  <si>
    <t>INE752E07IW4</t>
  </si>
  <si>
    <t>Power Grid Corporation of india Limited</t>
  </si>
  <si>
    <t>IND AA-</t>
  </si>
  <si>
    <t>INE923L07241</t>
  </si>
  <si>
    <t>SP Jammu Udhampur Highway Limited</t>
  </si>
  <si>
    <t>INE752E07JM3</t>
  </si>
  <si>
    <t>CARE D</t>
  </si>
  <si>
    <t>INE563M07011</t>
  </si>
  <si>
    <t>Feedback Infra Private Limited</t>
  </si>
  <si>
    <t>ICRA AAA</t>
  </si>
  <si>
    <t>INE246R07418</t>
  </si>
  <si>
    <t>NIIF Infrastructure Finance Limted</t>
  </si>
  <si>
    <t>CRISIL AA</t>
  </si>
  <si>
    <t>INE477K07018</t>
  </si>
  <si>
    <t>Green Infra Wind Energy Limited</t>
  </si>
  <si>
    <t>Listed / awaiting listing on the stock exchanges</t>
  </si>
  <si>
    <t>BONDS &amp; NCDs</t>
  </si>
  <si>
    <t>SOV</t>
  </si>
  <si>
    <t>IN002020Z451</t>
  </si>
  <si>
    <t>364 DAY TBILL 10FEB2022</t>
  </si>
  <si>
    <t>IN002020Z485</t>
  </si>
  <si>
    <t>364 DAY TBILL 03MAR2022</t>
  </si>
  <si>
    <t>IN002020Z394</t>
  </si>
  <si>
    <t>364 DAY TBILL 30DEC2021</t>
  </si>
  <si>
    <t>IN002021Z251</t>
  </si>
  <si>
    <t>364 DAY TBILL 15SEP2022</t>
  </si>
  <si>
    <t>IN002021Z111</t>
  </si>
  <si>
    <t>364 DAY TBILL 16JUN2022</t>
  </si>
  <si>
    <t>IN002021Z293</t>
  </si>
  <si>
    <t>364 DAY TBILL 13OCT2022</t>
  </si>
  <si>
    <t>Treasury Bill</t>
  </si>
  <si>
    <t>CRISIL A1</t>
  </si>
  <si>
    <t>INE754R14151</t>
  </si>
  <si>
    <t>Hero Future Energies Private Limited</t>
  </si>
  <si>
    <t>Commercial Paper</t>
  </si>
  <si>
    <t>MONEY MARKET INSTRUMENT</t>
  </si>
  <si>
    <t>Aggregated Yield %</t>
  </si>
  <si>
    <t>Maturity Date</t>
  </si>
  <si>
    <t>% to Net Assets</t>
  </si>
  <si>
    <t>Market value (Rs. In lakhs)</t>
  </si>
  <si>
    <t>Rating / Industry</t>
  </si>
  <si>
    <t>ISIN</t>
  </si>
  <si>
    <t>Name of Instrument</t>
  </si>
  <si>
    <t>Sr. No.</t>
  </si>
  <si>
    <t xml:space="preserve">  </t>
  </si>
  <si>
    <t>IIFCL MF INFRASTRUCTURE DEBT FUND SR - II  (BSE SCRIP CODE 540456)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</si>
</sst>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m\-yyyy"/>
    <numFmt numFmtId="165" formatCode="_ * #,##0_)_£_ ;_ * \(#,##0\)_£_ ;_ * &quot;-&quot;??_)_£_ ;_ @_ "/>
    <numFmt numFmtId="166" formatCode="[$-409]d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rebuchet MS"/>
      <family val="2"/>
    </font>
    <font>
      <b/>
      <sz val="10"/>
      <color indexed="9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2" fillId="2" borderId="0" xfId="0" applyNumberFormat="1" applyFont="1" applyFill="1"/>
    <xf numFmtId="10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/>
    <xf numFmtId="164" fontId="3" fillId="3" borderId="0" xfId="0" applyNumberFormat="1" applyFont="1" applyFill="1"/>
    <xf numFmtId="10" fontId="3" fillId="3" borderId="0" xfId="0" applyNumberFormat="1" applyFont="1" applyFill="1"/>
    <xf numFmtId="4" fontId="3" fillId="3" borderId="0" xfId="0" applyNumberFormat="1" applyFont="1" applyFill="1"/>
    <xf numFmtId="0" fontId="3" fillId="3" borderId="0" xfId="0" applyFont="1" applyFill="1"/>
    <xf numFmtId="43" fontId="0" fillId="0" borderId="0" xfId="1" applyFont="1" applyFill="1"/>
    <xf numFmtId="164" fontId="0" fillId="0" borderId="0" xfId="0" applyNumberFormat="1"/>
    <xf numFmtId="10" fontId="0" fillId="0" borderId="0" xfId="0" applyNumberFormat="1"/>
    <xf numFmtId="4" fontId="0" fillId="0" borderId="0" xfId="0" applyNumberFormat="1"/>
    <xf numFmtId="0" fontId="4" fillId="0" borderId="0" xfId="0" applyFont="1"/>
    <xf numFmtId="39" fontId="0" fillId="0" borderId="0" xfId="0" applyNumberFormat="1"/>
    <xf numFmtId="10" fontId="3" fillId="3" borderId="0" xfId="2" applyNumberFormat="1" applyFont="1" applyFill="1"/>
    <xf numFmtId="39" fontId="3" fillId="3" borderId="0" xfId="0" applyNumberFormat="1" applyFont="1" applyFill="1"/>
    <xf numFmtId="10" fontId="0" fillId="0" borderId="0" xfId="0" applyNumberFormat="1" applyFont="1" applyFill="1"/>
    <xf numFmtId="164" fontId="0" fillId="0" borderId="0" xfId="0" applyNumberFormat="1" applyFont="1" applyFill="1"/>
    <xf numFmtId="39" fontId="0" fillId="0" borderId="0" xfId="0" applyNumberFormat="1" applyFill="1"/>
    <xf numFmtId="0" fontId="0" fillId="0" borderId="0" xfId="0" applyFont="1" applyFill="1"/>
    <xf numFmtId="0" fontId="0" fillId="0" borderId="0" xfId="0" applyFill="1"/>
    <xf numFmtId="0" fontId="5" fillId="0" borderId="0" xfId="0" applyFont="1" applyFill="1"/>
    <xf numFmtId="0" fontId="0" fillId="0" borderId="0" xfId="0" applyFont="1"/>
    <xf numFmtId="164" fontId="3" fillId="0" borderId="0" xfId="0" applyNumberFormat="1" applyFont="1" applyFill="1"/>
    <xf numFmtId="10" fontId="3" fillId="0" borderId="0" xfId="0" applyNumberFormat="1" applyFont="1" applyFill="1"/>
    <xf numFmtId="39" fontId="3" fillId="0" borderId="0" xfId="0" applyNumberFormat="1" applyFont="1" applyFill="1"/>
    <xf numFmtId="0" fontId="3" fillId="0" borderId="0" xfId="0" applyFont="1" applyFill="1"/>
    <xf numFmtId="0" fontId="6" fillId="0" borderId="0" xfId="0" applyFont="1" applyFill="1" applyBorder="1"/>
    <xf numFmtId="164" fontId="7" fillId="2" borderId="0" xfId="1" applyNumberFormat="1" applyFont="1" applyFill="1" applyBorder="1" applyAlignment="1">
      <alignment horizontal="center" vertical="top" wrapText="1"/>
    </xf>
    <xf numFmtId="164" fontId="7" fillId="2" borderId="1" xfId="1" applyNumberFormat="1" applyFont="1" applyFill="1" applyBorder="1" applyAlignment="1">
      <alignment horizontal="center" vertical="top" wrapText="1"/>
    </xf>
    <xf numFmtId="10" fontId="7" fillId="2" borderId="1" xfId="2" applyNumberFormat="1" applyFont="1" applyFill="1" applyBorder="1" applyAlignment="1">
      <alignment horizontal="center" vertical="top" wrapText="1"/>
    </xf>
    <xf numFmtId="39" fontId="7" fillId="2" borderId="1" xfId="1" applyNumberFormat="1" applyFont="1" applyFill="1" applyBorder="1" applyAlignment="1">
      <alignment horizontal="center" vertical="top" wrapText="1"/>
    </xf>
    <xf numFmtId="165" fontId="7" fillId="2" borderId="1" xfId="1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right"/>
    </xf>
    <xf numFmtId="10" fontId="9" fillId="0" borderId="1" xfId="2" applyNumberFormat="1" applyFont="1" applyFill="1" applyBorder="1" applyAlignment="1">
      <alignment horizontal="right"/>
    </xf>
    <xf numFmtId="14" fontId="10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FCL_FactSheet_15_Nov_21%20Series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I"/>
    </sheetNames>
    <sheetDataSet>
      <sheetData sheetId="0">
        <row r="2">
          <cell r="B2" t="str">
            <v>Portfolio as on November 15,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I17" sqref="I17"/>
    </sheetView>
  </sheetViews>
  <sheetFormatPr defaultRowHeight="15" x14ac:dyDescent="0.25"/>
  <cols>
    <col min="1" max="1" width="6.42578125" bestFit="1" customWidth="1"/>
    <col min="2" max="2" width="47.5703125" bestFit="1" customWidth="1"/>
    <col min="3" max="3" width="14.5703125" bestFit="1" customWidth="1"/>
    <col min="4" max="4" width="10.5703125" bestFit="1" customWidth="1"/>
    <col min="5" max="5" width="9.7109375" bestFit="1" customWidth="1"/>
    <col min="6" max="6" width="8.140625" bestFit="1" customWidth="1"/>
    <col min="7" max="7" width="11.85546875" bestFit="1" customWidth="1"/>
    <col min="8" max="8" width="8.42578125" bestFit="1" customWidth="1"/>
  </cols>
  <sheetData>
    <row r="1" spans="1:8" ht="18.75" x14ac:dyDescent="0.25">
      <c r="A1" s="43" t="s">
        <v>57</v>
      </c>
      <c r="B1" s="42"/>
      <c r="C1" s="42"/>
      <c r="D1" s="42"/>
      <c r="E1" s="42"/>
      <c r="F1" s="42"/>
      <c r="G1" s="42"/>
      <c r="H1" s="42"/>
    </row>
    <row r="2" spans="1:8" x14ac:dyDescent="0.25">
      <c r="A2" s="37" t="s">
        <v>56</v>
      </c>
      <c r="B2" s="41" t="str">
        <f>'[1]Series I'!B2</f>
        <v>Portfolio as on November 15, 2021</v>
      </c>
      <c r="C2" s="41"/>
      <c r="D2" s="40"/>
      <c r="E2" s="35"/>
      <c r="F2" s="36"/>
      <c r="G2" s="35"/>
      <c r="H2" s="35"/>
    </row>
    <row r="3" spans="1:8" x14ac:dyDescent="0.25">
      <c r="A3" s="39"/>
      <c r="B3" s="38"/>
      <c r="C3" s="38"/>
      <c r="D3" s="37"/>
      <c r="E3" s="35"/>
      <c r="F3" s="36"/>
      <c r="G3" s="35"/>
      <c r="H3" s="35"/>
    </row>
    <row r="4" spans="1:8" ht="38.25" x14ac:dyDescent="0.25">
      <c r="A4" s="34" t="s">
        <v>55</v>
      </c>
      <c r="B4" s="33" t="s">
        <v>54</v>
      </c>
      <c r="C4" s="33" t="s">
        <v>53</v>
      </c>
      <c r="D4" s="33" t="s">
        <v>52</v>
      </c>
      <c r="E4" s="32" t="s">
        <v>51</v>
      </c>
      <c r="F4" s="31" t="s">
        <v>50</v>
      </c>
      <c r="G4" s="30" t="s">
        <v>49</v>
      </c>
      <c r="H4" s="29" t="s">
        <v>48</v>
      </c>
    </row>
    <row r="5" spans="1:8" x14ac:dyDescent="0.25">
      <c r="E5" s="14"/>
      <c r="F5" s="11"/>
      <c r="G5" s="10"/>
      <c r="H5" s="21"/>
    </row>
    <row r="6" spans="1:8" x14ac:dyDescent="0.25">
      <c r="B6" s="13" t="s">
        <v>47</v>
      </c>
      <c r="E6" s="14"/>
      <c r="F6" s="11"/>
      <c r="G6" s="10"/>
      <c r="H6" s="21"/>
    </row>
    <row r="7" spans="1:8" ht="15.75" x14ac:dyDescent="0.3">
      <c r="B7" s="28" t="s">
        <v>46</v>
      </c>
      <c r="E7" s="14"/>
      <c r="F7" s="11"/>
      <c r="G7" s="10"/>
      <c r="H7" s="21"/>
    </row>
    <row r="8" spans="1:8" x14ac:dyDescent="0.25">
      <c r="A8">
        <v>1</v>
      </c>
      <c r="B8" s="20" t="s">
        <v>45</v>
      </c>
      <c r="C8" s="23" t="s">
        <v>44</v>
      </c>
      <c r="D8" t="s">
        <v>43</v>
      </c>
      <c r="E8" s="19">
        <v>972.93499999999995</v>
      </c>
      <c r="F8" s="17">
        <f>+E8/$E$37</f>
        <v>5.3340974900500007E-2</v>
      </c>
      <c r="G8" s="10">
        <v>44621</v>
      </c>
      <c r="H8" s="17">
        <v>9.6700000000000008E-2</v>
      </c>
    </row>
    <row r="9" spans="1:8" x14ac:dyDescent="0.25">
      <c r="B9" s="8" t="s">
        <v>1</v>
      </c>
      <c r="C9" s="8"/>
      <c r="D9" s="8"/>
      <c r="E9" s="16">
        <f>SUM(E8)</f>
        <v>972.93499999999995</v>
      </c>
      <c r="F9" s="6">
        <f>SUM(F8:F8)</f>
        <v>5.3340974900500007E-2</v>
      </c>
      <c r="G9" s="5"/>
      <c r="H9" s="5"/>
    </row>
    <row r="10" spans="1:8" x14ac:dyDescent="0.25">
      <c r="A10" s="21"/>
      <c r="B10" s="27"/>
      <c r="C10" s="27"/>
      <c r="D10" s="27"/>
      <c r="E10" s="26"/>
      <c r="F10" s="25"/>
      <c r="G10" s="24"/>
      <c r="H10" s="21"/>
    </row>
    <row r="11" spans="1:8" x14ac:dyDescent="0.25">
      <c r="A11" s="21"/>
      <c r="B11" s="13" t="s">
        <v>42</v>
      </c>
      <c r="C11" s="27"/>
      <c r="D11" s="27"/>
      <c r="E11" s="26"/>
      <c r="F11" s="25"/>
      <c r="G11" s="24"/>
      <c r="H11" s="21"/>
    </row>
    <row r="12" spans="1:8" x14ac:dyDescent="0.25">
      <c r="A12">
        <f>+A8+1</f>
        <v>2</v>
      </c>
      <c r="B12" s="23" t="s">
        <v>41</v>
      </c>
      <c r="C12" s="22" t="s">
        <v>40</v>
      </c>
      <c r="D12" s="22" t="s">
        <v>29</v>
      </c>
      <c r="E12" s="19">
        <v>1100.5038288000001</v>
      </c>
      <c r="F12" s="17">
        <f>+E12/$E$37</f>
        <v>6.0334911489385176E-2</v>
      </c>
      <c r="G12" s="18">
        <v>44847</v>
      </c>
      <c r="H12" s="17">
        <v>4.0149999999999998E-2</v>
      </c>
    </row>
    <row r="13" spans="1:8" x14ac:dyDescent="0.25">
      <c r="A13">
        <f>+A12+1</f>
        <v>3</v>
      </c>
      <c r="B13" s="22" t="s">
        <v>39</v>
      </c>
      <c r="C13" s="22" t="s">
        <v>38</v>
      </c>
      <c r="D13" s="22" t="s">
        <v>29</v>
      </c>
      <c r="E13" s="19">
        <v>91.301633800000005</v>
      </c>
      <c r="F13" s="17">
        <f>+E13/$E$37</f>
        <v>5.0055945740470264E-3</v>
      </c>
      <c r="G13" s="18">
        <v>44728</v>
      </c>
      <c r="H13" s="17">
        <v>3.7650000000000003E-2</v>
      </c>
    </row>
    <row r="14" spans="1:8" x14ac:dyDescent="0.25">
      <c r="A14">
        <f>+A13+1</f>
        <v>4</v>
      </c>
      <c r="B14" s="22" t="s">
        <v>37</v>
      </c>
      <c r="C14" s="22" t="s">
        <v>36</v>
      </c>
      <c r="D14" s="22" t="s">
        <v>29</v>
      </c>
      <c r="E14" s="19">
        <v>73.595892000000006</v>
      </c>
      <c r="F14" s="17">
        <f>+E14/$E$37</f>
        <v>4.0348806733768545E-3</v>
      </c>
      <c r="G14" s="18">
        <v>44819</v>
      </c>
      <c r="H14" s="17">
        <v>3.9349999999999996E-2</v>
      </c>
    </row>
    <row r="15" spans="1:8" x14ac:dyDescent="0.25">
      <c r="A15">
        <f>+A14+1</f>
        <v>5</v>
      </c>
      <c r="B15" s="22" t="s">
        <v>35</v>
      </c>
      <c r="C15" s="22" t="s">
        <v>34</v>
      </c>
      <c r="D15" s="22" t="s">
        <v>29</v>
      </c>
      <c r="E15" s="19">
        <v>47.365078600000004</v>
      </c>
      <c r="F15" s="17">
        <f>+E15/$E$37</f>
        <v>2.5967813561674834E-3</v>
      </c>
      <c r="G15" s="18">
        <v>44560</v>
      </c>
      <c r="H15" s="17">
        <v>3.2962500000000006E-2</v>
      </c>
    </row>
    <row r="16" spans="1:8" x14ac:dyDescent="0.25">
      <c r="A16">
        <f>+A15+1</f>
        <v>6</v>
      </c>
      <c r="B16" s="20" t="s">
        <v>33</v>
      </c>
      <c r="C16" s="20" t="s">
        <v>32</v>
      </c>
      <c r="D16" s="22" t="s">
        <v>29</v>
      </c>
      <c r="E16" s="19">
        <v>24.0958264</v>
      </c>
      <c r="F16" s="17">
        <f>+E16/$E$37</f>
        <v>1.3210490641298808E-3</v>
      </c>
      <c r="G16" s="18">
        <v>44623</v>
      </c>
      <c r="H16" s="17">
        <v>3.5382999999999998E-2</v>
      </c>
    </row>
    <row r="17" spans="1:8" x14ac:dyDescent="0.25">
      <c r="A17">
        <f>+A16+1</f>
        <v>7</v>
      </c>
      <c r="B17" s="22" t="s">
        <v>31</v>
      </c>
      <c r="C17" s="22" t="s">
        <v>30</v>
      </c>
      <c r="D17" s="22" t="s">
        <v>29</v>
      </c>
      <c r="E17" s="19">
        <v>23.188860999999999</v>
      </c>
      <c r="F17" s="17">
        <f>+E17/$E$37</f>
        <v>1.2713248599055267E-3</v>
      </c>
      <c r="G17" s="18">
        <v>44602</v>
      </c>
      <c r="H17" s="17">
        <v>3.465E-2</v>
      </c>
    </row>
    <row r="18" spans="1:8" x14ac:dyDescent="0.25">
      <c r="B18" s="22"/>
      <c r="C18" s="22"/>
      <c r="D18" s="22"/>
      <c r="E18" s="19"/>
      <c r="F18" s="17"/>
      <c r="G18" s="18"/>
      <c r="H18" s="17"/>
    </row>
    <row r="19" spans="1:8" x14ac:dyDescent="0.25">
      <c r="A19" s="21"/>
      <c r="B19" s="8" t="s">
        <v>1</v>
      </c>
      <c r="C19" s="8"/>
      <c r="D19" s="8"/>
      <c r="E19" s="16">
        <f>SUM(E12:E18)</f>
        <v>1360.0511206000003</v>
      </c>
      <c r="F19" s="6">
        <f>SUM(F12:F17)</f>
        <v>7.4564542017011945E-2</v>
      </c>
      <c r="G19" s="5"/>
      <c r="H19" s="5"/>
    </row>
    <row r="20" spans="1:8" x14ac:dyDescent="0.25">
      <c r="E20" s="14"/>
      <c r="F20" s="11"/>
      <c r="G20" s="10"/>
      <c r="H20" s="21"/>
    </row>
    <row r="21" spans="1:8" x14ac:dyDescent="0.25">
      <c r="B21" s="13" t="s">
        <v>28</v>
      </c>
      <c r="E21" s="14"/>
      <c r="F21" s="11"/>
      <c r="G21" s="10"/>
      <c r="H21" s="21"/>
    </row>
    <row r="22" spans="1:8" x14ac:dyDescent="0.25">
      <c r="B22" s="13" t="s">
        <v>27</v>
      </c>
      <c r="E22" s="14"/>
      <c r="F22" s="11"/>
      <c r="G22" s="10"/>
      <c r="H22" s="21"/>
    </row>
    <row r="23" spans="1:8" x14ac:dyDescent="0.25">
      <c r="A23">
        <f>A17+1</f>
        <v>8</v>
      </c>
      <c r="B23" s="20" t="s">
        <v>26</v>
      </c>
      <c r="C23" s="20" t="s">
        <v>25</v>
      </c>
      <c r="D23" s="20" t="s">
        <v>24</v>
      </c>
      <c r="E23" s="19">
        <v>5653.95</v>
      </c>
      <c r="F23" s="17">
        <f>+E23/$E$37</f>
        <v>0.30997672510361129</v>
      </c>
      <c r="G23" s="18">
        <v>45142</v>
      </c>
      <c r="H23" s="17">
        <v>8.2049999999999998E-2</v>
      </c>
    </row>
    <row r="24" spans="1:8" x14ac:dyDescent="0.25">
      <c r="A24">
        <f>A23+1</f>
        <v>9</v>
      </c>
      <c r="B24" s="20" t="s">
        <v>23</v>
      </c>
      <c r="C24" s="20" t="s">
        <v>22</v>
      </c>
      <c r="D24" s="20" t="s">
        <v>21</v>
      </c>
      <c r="E24" s="19">
        <v>3622.8290000000002</v>
      </c>
      <c r="F24" s="17">
        <f>+E24/$E$37</f>
        <v>0.1986209055669737</v>
      </c>
      <c r="G24" s="18">
        <v>45306</v>
      </c>
      <c r="H24" s="17">
        <v>6.3500000000000001E-2</v>
      </c>
    </row>
    <row r="25" spans="1:8" x14ac:dyDescent="0.25">
      <c r="A25">
        <f>A24+1</f>
        <v>10</v>
      </c>
      <c r="B25" s="20" t="s">
        <v>20</v>
      </c>
      <c r="C25" s="20" t="s">
        <v>19</v>
      </c>
      <c r="D25" s="20" t="s">
        <v>18</v>
      </c>
      <c r="E25" s="19">
        <v>1433.19</v>
      </c>
      <c r="F25" s="17">
        <f>+E25/$E$37</f>
        <v>7.8574367062185665E-2</v>
      </c>
      <c r="G25" s="18">
        <v>44915</v>
      </c>
      <c r="H25" s="17">
        <v>0</v>
      </c>
    </row>
    <row r="26" spans="1:8" x14ac:dyDescent="0.25">
      <c r="A26">
        <f>A25+1</f>
        <v>11</v>
      </c>
      <c r="B26" s="20" t="s">
        <v>13</v>
      </c>
      <c r="C26" s="20" t="s">
        <v>17</v>
      </c>
      <c r="D26" s="20" t="s">
        <v>11</v>
      </c>
      <c r="E26" s="19">
        <v>1139.6849999999999</v>
      </c>
      <c r="F26" s="17">
        <f>+E26/$E$37</f>
        <v>6.2483011690890301E-2</v>
      </c>
      <c r="G26" s="18">
        <v>46382</v>
      </c>
      <c r="H26" s="17">
        <v>5.9900000000000002E-2</v>
      </c>
    </row>
    <row r="27" spans="1:8" x14ac:dyDescent="0.25">
      <c r="A27">
        <f>A26+1</f>
        <v>12</v>
      </c>
      <c r="B27" s="20" t="s">
        <v>16</v>
      </c>
      <c r="C27" s="20" t="s">
        <v>15</v>
      </c>
      <c r="D27" s="20" t="s">
        <v>14</v>
      </c>
      <c r="E27" s="19">
        <v>1011.8680000000001</v>
      </c>
      <c r="F27" s="17">
        <f>+E27/$E$37</f>
        <v>5.5475469163530092E-2</v>
      </c>
      <c r="G27" s="18">
        <v>46568</v>
      </c>
      <c r="H27" s="17">
        <v>9.0700000000000003E-2</v>
      </c>
    </row>
    <row r="28" spans="1:8" x14ac:dyDescent="0.25">
      <c r="A28">
        <f>A27+1</f>
        <v>13</v>
      </c>
      <c r="B28" s="20" t="s">
        <v>13</v>
      </c>
      <c r="C28" s="20" t="s">
        <v>12</v>
      </c>
      <c r="D28" s="20" t="s">
        <v>11</v>
      </c>
      <c r="E28" s="19">
        <v>568.45450000000005</v>
      </c>
      <c r="F28" s="17">
        <f>+E28/$E$37</f>
        <v>3.116540901147177E-2</v>
      </c>
      <c r="G28" s="18">
        <v>46263</v>
      </c>
      <c r="H28" s="17">
        <v>5.9650000000000002E-2</v>
      </c>
    </row>
    <row r="29" spans="1:8" x14ac:dyDescent="0.25">
      <c r="A29">
        <f>A28+1</f>
        <v>14</v>
      </c>
      <c r="B29" s="20" t="s">
        <v>9</v>
      </c>
      <c r="C29" s="20" t="s">
        <v>10</v>
      </c>
      <c r="D29" s="20" t="s">
        <v>7</v>
      </c>
      <c r="E29" s="19">
        <v>467.87472000000002</v>
      </c>
      <c r="F29" s="17">
        <f>+E29/$E$37</f>
        <v>2.5651141850276199E-2</v>
      </c>
      <c r="G29" s="18">
        <v>46387</v>
      </c>
      <c r="H29" s="17">
        <v>9.8849999999999993E-2</v>
      </c>
    </row>
    <row r="30" spans="1:8" x14ac:dyDescent="0.25">
      <c r="A30">
        <f>A29+1</f>
        <v>15</v>
      </c>
      <c r="B30" s="20" t="s">
        <v>9</v>
      </c>
      <c r="C30" s="20" t="s">
        <v>8</v>
      </c>
      <c r="D30" s="20" t="s">
        <v>7</v>
      </c>
      <c r="E30" s="19">
        <v>466.13472000000002</v>
      </c>
      <c r="F30" s="17">
        <f>+E30/$E$37</f>
        <v>2.5555746683767776E-2</v>
      </c>
      <c r="G30" s="18">
        <v>46477</v>
      </c>
      <c r="H30" s="17">
        <v>9.9500000000000005E-2</v>
      </c>
    </row>
    <row r="31" spans="1:8" x14ac:dyDescent="0.25">
      <c r="A31">
        <f>A30+1</f>
        <v>16</v>
      </c>
      <c r="B31" s="20" t="s">
        <v>6</v>
      </c>
      <c r="C31" s="20" t="s">
        <v>5</v>
      </c>
      <c r="D31" s="20" t="s">
        <v>4</v>
      </c>
      <c r="E31" s="19">
        <v>0</v>
      </c>
      <c r="F31" s="17">
        <f>+E31/$E$37</f>
        <v>0</v>
      </c>
      <c r="G31" s="18">
        <v>44666</v>
      </c>
      <c r="H31" s="17">
        <v>0</v>
      </c>
    </row>
    <row r="32" spans="1:8" x14ac:dyDescent="0.25">
      <c r="B32" s="8" t="s">
        <v>1</v>
      </c>
      <c r="C32" s="8"/>
      <c r="D32" s="8"/>
      <c r="E32" s="16">
        <f>SUM(E23:E31)</f>
        <v>14363.98594</v>
      </c>
      <c r="F32" s="15">
        <f>SUM(F23:F31)</f>
        <v>0.78750277613270692</v>
      </c>
      <c r="G32" s="5"/>
      <c r="H32" s="5"/>
    </row>
    <row r="33" spans="2:8" x14ac:dyDescent="0.25">
      <c r="E33" s="14"/>
      <c r="F33" s="11"/>
      <c r="G33" s="10"/>
      <c r="H33" s="9"/>
    </row>
    <row r="34" spans="2:8" x14ac:dyDescent="0.25">
      <c r="B34" s="13" t="s">
        <v>3</v>
      </c>
      <c r="C34" s="13"/>
      <c r="E34" s="14"/>
      <c r="F34" s="11"/>
      <c r="G34" s="10"/>
      <c r="H34" s="9"/>
    </row>
    <row r="35" spans="2:8" x14ac:dyDescent="0.25">
      <c r="B35" s="13" t="s">
        <v>2</v>
      </c>
      <c r="C35" s="13"/>
      <c r="E35" s="12">
        <f>E37-E32-E9-E19</f>
        <v>1542.945785199998</v>
      </c>
      <c r="F35" s="11">
        <f>+E35/$E$37</f>
        <v>8.4591706949781201E-2</v>
      </c>
      <c r="G35" s="10"/>
      <c r="H35" s="9"/>
    </row>
    <row r="36" spans="2:8" x14ac:dyDescent="0.25">
      <c r="B36" s="8" t="s">
        <v>1</v>
      </c>
      <c r="C36" s="8"/>
      <c r="D36" s="8"/>
      <c r="E36" s="7">
        <f>SUM(E35)</f>
        <v>1542.945785199998</v>
      </c>
      <c r="F36" s="6">
        <f>SUM(F35)</f>
        <v>8.4591706949781201E-2</v>
      </c>
      <c r="G36" s="5"/>
      <c r="H36" s="5"/>
    </row>
    <row r="37" spans="2:8" x14ac:dyDescent="0.25">
      <c r="B37" s="4" t="s">
        <v>0</v>
      </c>
      <c r="C37" s="4"/>
      <c r="D37" s="4"/>
      <c r="E37" s="3">
        <v>18239.917845799999</v>
      </c>
      <c r="F37" s="2">
        <f>+F36+F32+F9+F19</f>
        <v>1.0000000000000002</v>
      </c>
      <c r="G37" s="1"/>
      <c r="H37" s="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Series-II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2021-11-18T06:02:04Z</dcterms:created>
  <dcterms:modified xsi:type="dcterms:W3CDTF">2021-11-18T06:03:34Z</dcterms:modified>
</cp:coreProperties>
</file>