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eries-I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" i="1" l="1"/>
  <c r="F8" i="1"/>
  <c r="E9" i="1"/>
  <c r="F9" i="1"/>
  <c r="A12" i="1"/>
  <c r="A13" i="1" s="1"/>
  <c r="A14" i="1" s="1"/>
  <c r="A15" i="1" s="1"/>
  <c r="A16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12" i="1"/>
  <c r="F13" i="1"/>
  <c r="F14" i="1"/>
  <c r="F20" i="1" s="1"/>
  <c r="F15" i="1"/>
  <c r="F16" i="1"/>
  <c r="F17" i="1"/>
  <c r="F18" i="1"/>
  <c r="E20" i="1"/>
  <c r="F24" i="1"/>
  <c r="F34" i="1" s="1"/>
  <c r="F25" i="1"/>
  <c r="F26" i="1"/>
  <c r="F27" i="1"/>
  <c r="F28" i="1"/>
  <c r="F29" i="1"/>
  <c r="F30" i="1"/>
  <c r="F31" i="1"/>
  <c r="F32" i="1"/>
  <c r="F33" i="1"/>
  <c r="E34" i="1"/>
  <c r="E40" i="1" s="1"/>
  <c r="F36" i="1"/>
  <c r="E37" i="1"/>
  <c r="F37" i="1"/>
  <c r="F40" i="1" l="1"/>
  <c r="F41" i="1" s="1"/>
  <c r="F42" i="1" s="1"/>
  <c r="E41" i="1"/>
</calcChain>
</file>

<file path=xl/sharedStrings.xml><?xml version="1.0" encoding="utf-8"?>
<sst xmlns="http://schemas.openxmlformats.org/spreadsheetml/2006/main" count="79" uniqueCount="64">
  <si>
    <t>Grand Total</t>
  </si>
  <si>
    <t>Total</t>
  </si>
  <si>
    <t>Net Receivable/Payable</t>
  </si>
  <si>
    <t>Cash &amp; Cash Equivalents</t>
  </si>
  <si>
    <t>Unrated</t>
  </si>
  <si>
    <t>Fixed Deposit</t>
  </si>
  <si>
    <t>ICRA D</t>
  </si>
  <si>
    <t>INE975G08223</t>
  </si>
  <si>
    <t>IL&amp;FS Transportation Networks Limited</t>
  </si>
  <si>
    <t>CARE AAA</t>
  </si>
  <si>
    <t>INE732Q07AM8</t>
  </si>
  <si>
    <t>Darbhanga Motihari Transmission Company Limited</t>
  </si>
  <si>
    <t>INE732Q07AL0</t>
  </si>
  <si>
    <t>CRISIL AAA</t>
  </si>
  <si>
    <t>INE752E07IW4</t>
  </si>
  <si>
    <t>Power Grid Corporation of india Limited</t>
  </si>
  <si>
    <t>INE206D08220</t>
  </si>
  <si>
    <t>Nuclear Power Corporation of India Limited</t>
  </si>
  <si>
    <t>IND AA-</t>
  </si>
  <si>
    <t>INE923L07241</t>
  </si>
  <si>
    <t>SP Jammu Udhampur Highway Limited</t>
  </si>
  <si>
    <t>INE752E07JM3</t>
  </si>
  <si>
    <t>CARE D</t>
  </si>
  <si>
    <t>INE563M07011</t>
  </si>
  <si>
    <t>Feedback Infra Private Limited</t>
  </si>
  <si>
    <t>ICRA AAA</t>
  </si>
  <si>
    <t>INE246R07418</t>
  </si>
  <si>
    <t>NIIF Infrastructure Finance Limted</t>
  </si>
  <si>
    <t>CRISIL AA</t>
  </si>
  <si>
    <t>INE477K07018</t>
  </si>
  <si>
    <t>Green Infra Wind Energy Limited</t>
  </si>
  <si>
    <t>Listed / awaiting listing on the stock exchanges</t>
  </si>
  <si>
    <t>BONDS &amp; NCDs</t>
  </si>
  <si>
    <t>SOV</t>
  </si>
  <si>
    <t>IN002020Z451</t>
  </si>
  <si>
    <t>364 DAY TBILL 10FEB2022</t>
  </si>
  <si>
    <t>IN002020Z485</t>
  </si>
  <si>
    <t>364 DAY TBILL 03MAR2022</t>
  </si>
  <si>
    <t>IN002021Z293</t>
  </si>
  <si>
    <t>364 DAY TBILL 13OCT2022</t>
  </si>
  <si>
    <t>IN002020Z394</t>
  </si>
  <si>
    <t>364 DAY TBILL 30DEC2021</t>
  </si>
  <si>
    <t>IN002021Z368</t>
  </si>
  <si>
    <t>364 DAY TBILL 01DEC22</t>
  </si>
  <si>
    <t>IN002021Z251</t>
  </si>
  <si>
    <t>364 DAY TBILL 15SEP2022</t>
  </si>
  <si>
    <t>IN002021Z111</t>
  </si>
  <si>
    <t>364 DAY TBILL 16JUN2022</t>
  </si>
  <si>
    <t>Treasury Bill</t>
  </si>
  <si>
    <t>CRISIL A1</t>
  </si>
  <si>
    <t>INE754R14151</t>
  </si>
  <si>
    <t>Hero Future Energies Private Limited</t>
  </si>
  <si>
    <t>Commercial Paper</t>
  </si>
  <si>
    <t>MONEY MARKET INSTRUMENT</t>
  </si>
  <si>
    <t>Aggregated Yield %</t>
  </si>
  <si>
    <t>Maturity Date</t>
  </si>
  <si>
    <t>% to Net Assets</t>
  </si>
  <si>
    <t>Market value (Rs. In lakhs)</t>
  </si>
  <si>
    <t>Rating / Industry</t>
  </si>
  <si>
    <t>ISIN</t>
  </si>
  <si>
    <t>Name of Instrument</t>
  </si>
  <si>
    <t>Sr. No.</t>
  </si>
  <si>
    <t xml:space="preserve">  </t>
  </si>
  <si>
    <t>IIFCL MF INFRASTRUCTURE DEBT FUND SR - II (BSE SCRIP CODE 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</si>
</sst>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yy"/>
    <numFmt numFmtId="165" formatCode="_ * #,##0_)_£_ ;_ * \(#,##0\)_£_ ;_ * &quot;-&quot;??_)_£_ ;_ @_ "/>
    <numFmt numFmtId="166" formatCode="[$-409]d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4" fontId="2" fillId="2" borderId="0" xfId="0" applyNumberFormat="1" applyFont="1" applyFill="1"/>
    <xf numFmtId="10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164" fontId="3" fillId="3" borderId="0" xfId="0" applyNumberFormat="1" applyFont="1" applyFill="1"/>
    <xf numFmtId="10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3" fontId="0" fillId="0" borderId="0" xfId="1" applyFont="1" applyFill="1"/>
    <xf numFmtId="164" fontId="0" fillId="0" borderId="0" xfId="0" applyNumberFormat="1"/>
    <xf numFmtId="10" fontId="0" fillId="0" borderId="0" xfId="0" applyNumberFormat="1"/>
    <xf numFmtId="4" fontId="0" fillId="0" borderId="0" xfId="0" applyNumberFormat="1"/>
    <xf numFmtId="0" fontId="4" fillId="0" borderId="0" xfId="0" applyFont="1"/>
    <xf numFmtId="39" fontId="0" fillId="0" borderId="0" xfId="0" applyNumberFormat="1"/>
    <xf numFmtId="39" fontId="3" fillId="3" borderId="0" xfId="0" applyNumberFormat="1" applyFont="1" applyFill="1"/>
    <xf numFmtId="10" fontId="0" fillId="0" borderId="0" xfId="0" applyNumberFormat="1" applyFont="1" applyFill="1"/>
    <xf numFmtId="39" fontId="0" fillId="0" borderId="0" xfId="0" applyNumberFormat="1" applyFill="1"/>
    <xf numFmtId="0" fontId="0" fillId="0" borderId="0" xfId="0" applyFill="1"/>
    <xf numFmtId="0" fontId="4" fillId="0" borderId="0" xfId="0" applyFont="1" applyFill="1"/>
    <xf numFmtId="10" fontId="3" fillId="3" borderId="0" xfId="2" applyNumberFormat="1" applyFont="1" applyFill="1"/>
    <xf numFmtId="164" fontId="0" fillId="0" borderId="0" xfId="0" applyNumberFormat="1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ont="1"/>
    <xf numFmtId="164" fontId="3" fillId="0" borderId="0" xfId="0" applyNumberFormat="1" applyFont="1" applyFill="1"/>
    <xf numFmtId="10" fontId="3" fillId="0" borderId="0" xfId="0" applyNumberFormat="1" applyFont="1" applyFill="1"/>
    <xf numFmtId="39" fontId="3" fillId="0" borderId="0" xfId="0" applyNumberFormat="1" applyFont="1" applyFill="1"/>
    <xf numFmtId="0" fontId="3" fillId="0" borderId="0" xfId="0" applyFont="1" applyFill="1"/>
    <xf numFmtId="0" fontId="6" fillId="0" borderId="0" xfId="0" applyFont="1" applyFill="1" applyBorder="1"/>
    <xf numFmtId="164" fontId="7" fillId="2" borderId="0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0" fontId="7" fillId="2" borderId="2" xfId="2" applyNumberFormat="1" applyFont="1" applyFill="1" applyBorder="1" applyAlignment="1">
      <alignment horizontal="center" vertical="top" wrapText="1"/>
    </xf>
    <xf numFmtId="39" fontId="7" fillId="2" borderId="2" xfId="1" applyNumberFormat="1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2" xfId="0" applyBorder="1"/>
    <xf numFmtId="10" fontId="8" fillId="0" borderId="2" xfId="2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4" fontId="10" fillId="0" borderId="2" xfId="0" applyNumberFormat="1" applyFont="1" applyFill="1" applyBorder="1" applyAlignment="1">
      <alignment horizontal="center"/>
    </xf>
    <xf numFmtId="14" fontId="10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2" xfId="3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_FactSheet_15_Dec_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  <sheetName val="Series II"/>
    </sheetNames>
    <sheetDataSet>
      <sheetData sheetId="0">
        <row r="2">
          <cell r="B2" t="str">
            <v>Portfolio as on December 15, 2021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O15" sqref="O15"/>
    </sheetView>
  </sheetViews>
  <sheetFormatPr defaultRowHeight="15" x14ac:dyDescent="0.25"/>
  <cols>
    <col min="2" max="2" width="47.5703125" bestFit="1" customWidth="1"/>
    <col min="3" max="3" width="14.5703125" bestFit="1" customWidth="1"/>
    <col min="4" max="4" width="10.5703125" bestFit="1" customWidth="1"/>
    <col min="5" max="5" width="9.7109375" bestFit="1" customWidth="1"/>
    <col min="6" max="6" width="8.140625" bestFit="1" customWidth="1"/>
    <col min="7" max="7" width="12" bestFit="1" customWidth="1"/>
    <col min="8" max="8" width="8.42578125" bestFit="1" customWidth="1"/>
  </cols>
  <sheetData>
    <row r="1" spans="1:8" ht="18.75" x14ac:dyDescent="0.25">
      <c r="A1" s="47"/>
      <c r="B1" s="46" t="s">
        <v>63</v>
      </c>
      <c r="C1" s="45"/>
      <c r="D1" s="45"/>
      <c r="E1" s="45"/>
      <c r="F1" s="45"/>
      <c r="G1" s="45"/>
      <c r="H1" s="45"/>
    </row>
    <row r="2" spans="1:8" x14ac:dyDescent="0.25">
      <c r="A2" s="40" t="s">
        <v>62</v>
      </c>
      <c r="B2" s="44" t="str">
        <f>'[1]Series I'!B2</f>
        <v>Portfolio as on December 15, 2021</v>
      </c>
      <c r="C2" s="44"/>
      <c r="D2" s="43"/>
      <c r="E2" s="39"/>
      <c r="F2" s="38"/>
      <c r="G2" s="37"/>
      <c r="H2" s="36"/>
    </row>
    <row r="3" spans="1:8" x14ac:dyDescent="0.25">
      <c r="A3" s="42"/>
      <c r="B3" s="41"/>
      <c r="C3" s="41"/>
      <c r="D3" s="40"/>
      <c r="E3" s="39"/>
      <c r="F3" s="38"/>
      <c r="G3" s="37"/>
      <c r="H3" s="36"/>
    </row>
    <row r="4" spans="1:8" ht="38.25" x14ac:dyDescent="0.25">
      <c r="A4" s="35" t="s">
        <v>61</v>
      </c>
      <c r="B4" s="34" t="s">
        <v>60</v>
      </c>
      <c r="C4" s="34" t="s">
        <v>59</v>
      </c>
      <c r="D4" s="34" t="s">
        <v>58</v>
      </c>
      <c r="E4" s="33" t="s">
        <v>57</v>
      </c>
      <c r="F4" s="32" t="s">
        <v>56</v>
      </c>
      <c r="G4" s="31" t="s">
        <v>55</v>
      </c>
      <c r="H4" s="30" t="s">
        <v>54</v>
      </c>
    </row>
    <row r="5" spans="1:8" x14ac:dyDescent="0.25">
      <c r="E5" s="14"/>
      <c r="F5" s="11"/>
      <c r="G5" s="10"/>
      <c r="H5" s="18"/>
    </row>
    <row r="6" spans="1:8" x14ac:dyDescent="0.25">
      <c r="B6" s="13" t="s">
        <v>53</v>
      </c>
      <c r="E6" s="14"/>
      <c r="F6" s="11"/>
      <c r="G6" s="10"/>
      <c r="H6" s="18"/>
    </row>
    <row r="7" spans="1:8" ht="15.75" x14ac:dyDescent="0.3">
      <c r="B7" s="29" t="s">
        <v>52</v>
      </c>
      <c r="E7" s="14"/>
      <c r="F7" s="11"/>
      <c r="G7" s="10"/>
      <c r="H7" s="18"/>
    </row>
    <row r="8" spans="1:8" x14ac:dyDescent="0.25">
      <c r="A8">
        <v>1</v>
      </c>
      <c r="B8" s="22" t="s">
        <v>51</v>
      </c>
      <c r="C8" s="24" t="s">
        <v>50</v>
      </c>
      <c r="D8" t="s">
        <v>49</v>
      </c>
      <c r="E8" s="17">
        <v>980.755</v>
      </c>
      <c r="F8" s="16">
        <f>+E8/$E$42</f>
        <v>5.3478495566359988E-2</v>
      </c>
      <c r="G8" s="10">
        <v>44621</v>
      </c>
      <c r="H8" s="16">
        <v>9.5500000000000002E-2</v>
      </c>
    </row>
    <row r="9" spans="1:8" x14ac:dyDescent="0.25">
      <c r="B9" s="8" t="s">
        <v>1</v>
      </c>
      <c r="C9" s="8"/>
      <c r="D9" s="8"/>
      <c r="E9" s="15">
        <f>SUM(E8)</f>
        <v>980.755</v>
      </c>
      <c r="F9" s="6">
        <f>SUM(F8:F8)</f>
        <v>5.3478495566359988E-2</v>
      </c>
      <c r="G9" s="5"/>
      <c r="H9" s="5"/>
    </row>
    <row r="10" spans="1:8" x14ac:dyDescent="0.25">
      <c r="A10" s="18"/>
      <c r="B10" s="28"/>
      <c r="C10" s="28"/>
      <c r="D10" s="28"/>
      <c r="E10" s="27"/>
      <c r="F10" s="26"/>
      <c r="G10" s="25"/>
      <c r="H10" s="18"/>
    </row>
    <row r="11" spans="1:8" x14ac:dyDescent="0.25">
      <c r="A11" s="18"/>
      <c r="B11" s="13" t="s">
        <v>48</v>
      </c>
      <c r="C11" s="28"/>
      <c r="D11" s="28"/>
      <c r="E11" s="27"/>
      <c r="F11" s="26"/>
      <c r="G11" s="25"/>
      <c r="H11" s="18"/>
    </row>
    <row r="12" spans="1:8" x14ac:dyDescent="0.25">
      <c r="A12">
        <f>+A8+1</f>
        <v>2</v>
      </c>
      <c r="B12" s="23" t="s">
        <v>47</v>
      </c>
      <c r="C12" s="23" t="s">
        <v>46</v>
      </c>
      <c r="D12" s="23" t="s">
        <v>33</v>
      </c>
      <c r="E12" s="17">
        <v>91.54756789999999</v>
      </c>
      <c r="F12" s="16">
        <f>+E12/$E$42</f>
        <v>4.9918952277084386E-3</v>
      </c>
      <c r="G12" s="21">
        <v>44728</v>
      </c>
      <c r="H12" s="16">
        <v>3.8349866666666649E-2</v>
      </c>
    </row>
    <row r="13" spans="1:8" x14ac:dyDescent="0.25">
      <c r="A13">
        <f>+A12+1</f>
        <v>3</v>
      </c>
      <c r="B13" s="23" t="s">
        <v>45</v>
      </c>
      <c r="C13" s="23" t="s">
        <v>44</v>
      </c>
      <c r="D13" s="23" t="s">
        <v>33</v>
      </c>
      <c r="E13" s="17">
        <v>73.795012</v>
      </c>
      <c r="F13" s="16">
        <f>+E13/$E$42</f>
        <v>4.023885906328779E-3</v>
      </c>
      <c r="G13" s="21">
        <v>44819</v>
      </c>
      <c r="H13" s="16">
        <v>3.9949999999999999E-2</v>
      </c>
    </row>
    <row r="14" spans="1:8" x14ac:dyDescent="0.25">
      <c r="A14">
        <f>+A13+1</f>
        <v>4</v>
      </c>
      <c r="B14" s="22" t="s">
        <v>43</v>
      </c>
      <c r="C14" s="22" t="s">
        <v>42</v>
      </c>
      <c r="D14" s="23" t="s">
        <v>33</v>
      </c>
      <c r="E14" s="17">
        <v>61.550592000000002</v>
      </c>
      <c r="F14" s="16">
        <f>+E14/$E$42</f>
        <v>3.3562235842578753E-3</v>
      </c>
      <c r="G14" s="21">
        <v>44896</v>
      </c>
      <c r="H14" s="16">
        <v>4.1500000000000002E-2</v>
      </c>
    </row>
    <row r="15" spans="1:8" x14ac:dyDescent="0.25">
      <c r="A15">
        <f>+A14+1</f>
        <v>5</v>
      </c>
      <c r="B15" s="23" t="s">
        <v>41</v>
      </c>
      <c r="C15" s="23" t="s">
        <v>40</v>
      </c>
      <c r="D15" s="23" t="s">
        <v>33</v>
      </c>
      <c r="E15" s="17">
        <v>47.492235999999998</v>
      </c>
      <c r="F15" s="16">
        <f>+E15/$E$42</f>
        <v>2.5896511691120843E-3</v>
      </c>
      <c r="G15" s="21">
        <v>44560</v>
      </c>
      <c r="H15" s="16">
        <v>3.3500000000000002E-2</v>
      </c>
    </row>
    <row r="16" spans="1:8" x14ac:dyDescent="0.25">
      <c r="A16">
        <f>+A15+1</f>
        <v>6</v>
      </c>
      <c r="B16" s="24" t="s">
        <v>39</v>
      </c>
      <c r="C16" s="23" t="s">
        <v>38</v>
      </c>
      <c r="D16" s="23" t="s">
        <v>33</v>
      </c>
      <c r="E16" s="17">
        <v>39.260479100000005</v>
      </c>
      <c r="F16" s="16">
        <f>+E16/$E$42</f>
        <v>2.1407908779282484E-3</v>
      </c>
      <c r="G16" s="21">
        <v>44847</v>
      </c>
      <c r="H16" s="16">
        <v>4.0550000000000003E-2</v>
      </c>
    </row>
    <row r="17" spans="1:8" x14ac:dyDescent="0.25">
      <c r="A17">
        <f>+A16+1</f>
        <v>7</v>
      </c>
      <c r="B17" s="22" t="s">
        <v>37</v>
      </c>
      <c r="C17" s="22" t="s">
        <v>36</v>
      </c>
      <c r="D17" s="23" t="s">
        <v>33</v>
      </c>
      <c r="E17" s="17">
        <v>24.167329900000002</v>
      </c>
      <c r="F17" s="16">
        <f>+E17/$E$42</f>
        <v>1.3177933784766932E-3</v>
      </c>
      <c r="G17" s="21">
        <v>44623</v>
      </c>
      <c r="H17" s="16">
        <v>3.5000000000000003E-2</v>
      </c>
    </row>
    <row r="18" spans="1:8" x14ac:dyDescent="0.25">
      <c r="A18">
        <f>+A17+1</f>
        <v>8</v>
      </c>
      <c r="B18" s="23" t="s">
        <v>35</v>
      </c>
      <c r="C18" s="23" t="s">
        <v>34</v>
      </c>
      <c r="D18" s="23" t="s">
        <v>33</v>
      </c>
      <c r="E18" s="17">
        <v>23.255979700000001</v>
      </c>
      <c r="F18" s="16">
        <f>+E18/$E$42</f>
        <v>1.2680993798428843E-3</v>
      </c>
      <c r="G18" s="21">
        <v>44602</v>
      </c>
      <c r="H18" s="16">
        <v>3.4250000000000003E-2</v>
      </c>
    </row>
    <row r="19" spans="1:8" x14ac:dyDescent="0.25">
      <c r="B19" s="23"/>
      <c r="C19" s="23"/>
      <c r="D19" s="23"/>
      <c r="E19" s="17"/>
      <c r="F19" s="16"/>
      <c r="G19" s="21"/>
      <c r="H19" s="16"/>
    </row>
    <row r="20" spans="1:8" x14ac:dyDescent="0.25">
      <c r="A20" s="18"/>
      <c r="B20" s="8" t="s">
        <v>1</v>
      </c>
      <c r="C20" s="8"/>
      <c r="D20" s="8"/>
      <c r="E20" s="15">
        <f>SUM(E12:E19)</f>
        <v>361.0691966</v>
      </c>
      <c r="F20" s="6">
        <f>SUM(F12:F18)</f>
        <v>1.9688339523655E-2</v>
      </c>
      <c r="G20" s="5"/>
      <c r="H20" s="5"/>
    </row>
    <row r="21" spans="1:8" x14ac:dyDescent="0.25">
      <c r="E21" s="14"/>
      <c r="F21" s="11"/>
      <c r="G21" s="10"/>
      <c r="H21" s="18"/>
    </row>
    <row r="22" spans="1:8" x14ac:dyDescent="0.25">
      <c r="B22" s="13" t="s">
        <v>32</v>
      </c>
      <c r="E22" s="14"/>
      <c r="F22" s="11"/>
      <c r="G22" s="10"/>
      <c r="H22" s="18"/>
    </row>
    <row r="23" spans="1:8" x14ac:dyDescent="0.25">
      <c r="B23" s="13" t="s">
        <v>31</v>
      </c>
      <c r="E23" s="14"/>
      <c r="F23" s="11"/>
      <c r="G23" s="10"/>
      <c r="H23" s="18"/>
    </row>
    <row r="24" spans="1:8" x14ac:dyDescent="0.25">
      <c r="A24">
        <f>+A18+1</f>
        <v>9</v>
      </c>
      <c r="B24" s="22" t="s">
        <v>30</v>
      </c>
      <c r="C24" s="22" t="s">
        <v>29</v>
      </c>
      <c r="D24" s="22" t="s">
        <v>28</v>
      </c>
      <c r="E24" s="17">
        <v>5649.3540000000003</v>
      </c>
      <c r="F24" s="16">
        <f>+E24/$E$42</f>
        <v>0.30804732358417553</v>
      </c>
      <c r="G24" s="21">
        <v>45142</v>
      </c>
      <c r="H24" s="16">
        <v>8.199999999999999E-2</v>
      </c>
    </row>
    <row r="25" spans="1:8" x14ac:dyDescent="0.25">
      <c r="A25">
        <f>A24+1</f>
        <v>10</v>
      </c>
      <c r="B25" s="22" t="s">
        <v>27</v>
      </c>
      <c r="C25" s="22" t="s">
        <v>26</v>
      </c>
      <c r="D25" s="22" t="s">
        <v>25</v>
      </c>
      <c r="E25" s="17">
        <v>3632.1320000000001</v>
      </c>
      <c r="F25" s="16">
        <f>+E25/$E$42</f>
        <v>0.19805247493862813</v>
      </c>
      <c r="G25" s="21">
        <v>45306</v>
      </c>
      <c r="H25" s="16">
        <v>6.1549999999999994E-2</v>
      </c>
    </row>
    <row r="26" spans="1:8" x14ac:dyDescent="0.25">
      <c r="A26">
        <f>A25+1</f>
        <v>11</v>
      </c>
      <c r="B26" s="22" t="s">
        <v>24</v>
      </c>
      <c r="C26" s="22" t="s">
        <v>23</v>
      </c>
      <c r="D26" s="22" t="s">
        <v>22</v>
      </c>
      <c r="E26" s="17">
        <v>1433.19</v>
      </c>
      <c r="F26" s="16">
        <f>+E26/$E$42</f>
        <v>7.8148819084023505E-2</v>
      </c>
      <c r="G26" s="21">
        <v>44915</v>
      </c>
      <c r="H26" s="16">
        <v>0</v>
      </c>
    </row>
    <row r="27" spans="1:8" x14ac:dyDescent="0.25">
      <c r="A27">
        <f>A26+1</f>
        <v>12</v>
      </c>
      <c r="B27" s="22" t="s">
        <v>15</v>
      </c>
      <c r="C27" s="22" t="s">
        <v>21</v>
      </c>
      <c r="D27" s="22" t="s">
        <v>13</v>
      </c>
      <c r="E27" s="17">
        <v>1141.4059999999999</v>
      </c>
      <c r="F27" s="16">
        <f>+E27/$E$42</f>
        <v>6.2238454772513711E-2</v>
      </c>
      <c r="G27" s="21">
        <v>46382</v>
      </c>
      <c r="H27" s="16">
        <v>5.9150000000000001E-2</v>
      </c>
    </row>
    <row r="28" spans="1:8" x14ac:dyDescent="0.25">
      <c r="A28">
        <f>A27+1</f>
        <v>13</v>
      </c>
      <c r="B28" s="22" t="s">
        <v>20</v>
      </c>
      <c r="C28" s="22" t="s">
        <v>19</v>
      </c>
      <c r="D28" s="22" t="s">
        <v>18</v>
      </c>
      <c r="E28" s="17">
        <v>1014.55</v>
      </c>
      <c r="F28" s="16">
        <f>+E28/$E$42</f>
        <v>5.5321265430051871E-2</v>
      </c>
      <c r="G28" s="21">
        <v>46568</v>
      </c>
      <c r="H28" s="16">
        <v>9.0049999999999991E-2</v>
      </c>
    </row>
    <row r="29" spans="1:8" x14ac:dyDescent="0.25">
      <c r="A29">
        <f>A28+1</f>
        <v>14</v>
      </c>
      <c r="B29" s="22" t="s">
        <v>17</v>
      </c>
      <c r="C29" s="22" t="s">
        <v>16</v>
      </c>
      <c r="D29" s="22" t="s">
        <v>13</v>
      </c>
      <c r="E29" s="17">
        <v>996.02009999999996</v>
      </c>
      <c r="F29" s="16">
        <f>+E29/$E$42</f>
        <v>5.4310869179209312E-2</v>
      </c>
      <c r="G29" s="21">
        <v>46354</v>
      </c>
      <c r="H29" s="16">
        <v>5.9700000000000003E-2</v>
      </c>
    </row>
    <row r="30" spans="1:8" x14ac:dyDescent="0.25">
      <c r="A30">
        <f>A29+1</f>
        <v>15</v>
      </c>
      <c r="B30" s="22" t="s">
        <v>15</v>
      </c>
      <c r="C30" s="22" t="s">
        <v>14</v>
      </c>
      <c r="D30" s="22" t="s">
        <v>13</v>
      </c>
      <c r="E30" s="17">
        <v>569.01099999999997</v>
      </c>
      <c r="F30" s="16">
        <f>+E30/$E$42</f>
        <v>3.1026966205331668E-2</v>
      </c>
      <c r="G30" s="21">
        <v>46263</v>
      </c>
      <c r="H30" s="16">
        <v>5.8900000000000001E-2</v>
      </c>
    </row>
    <row r="31" spans="1:8" x14ac:dyDescent="0.25">
      <c r="A31">
        <f>A30+1</f>
        <v>16</v>
      </c>
      <c r="B31" s="22" t="s">
        <v>11</v>
      </c>
      <c r="C31" s="22" t="s">
        <v>12</v>
      </c>
      <c r="D31" s="22" t="s">
        <v>9</v>
      </c>
      <c r="E31" s="17">
        <v>468.94511999999997</v>
      </c>
      <c r="F31" s="16">
        <f>+E31/$E$42</f>
        <v>2.5570585437531445E-2</v>
      </c>
      <c r="G31" s="21">
        <v>46387</v>
      </c>
      <c r="H31" s="16">
        <v>9.8449999999999996E-2</v>
      </c>
    </row>
    <row r="32" spans="1:8" x14ac:dyDescent="0.25">
      <c r="A32">
        <f>A31+1</f>
        <v>17</v>
      </c>
      <c r="B32" s="22" t="s">
        <v>11</v>
      </c>
      <c r="C32" s="22" t="s">
        <v>10</v>
      </c>
      <c r="D32" s="22" t="s">
        <v>9</v>
      </c>
      <c r="E32" s="17">
        <v>467.47631999999999</v>
      </c>
      <c r="F32" s="16">
        <f>+E32/$E$42</f>
        <v>2.5490494880472985E-2</v>
      </c>
      <c r="G32" s="21">
        <v>46477</v>
      </c>
      <c r="H32" s="16">
        <v>9.8900000000000002E-2</v>
      </c>
    </row>
    <row r="33" spans="1:8" x14ac:dyDescent="0.25">
      <c r="A33">
        <f>A32+1</f>
        <v>18</v>
      </c>
      <c r="B33" s="22" t="s">
        <v>8</v>
      </c>
      <c r="C33" s="22" t="s">
        <v>7</v>
      </c>
      <c r="D33" s="22" t="s">
        <v>6</v>
      </c>
      <c r="E33" s="17">
        <v>0</v>
      </c>
      <c r="F33" s="16">
        <f>+E33/$E$42</f>
        <v>0</v>
      </c>
      <c r="G33" s="21">
        <v>44666</v>
      </c>
      <c r="H33" s="16">
        <v>0</v>
      </c>
    </row>
    <row r="34" spans="1:8" x14ac:dyDescent="0.25">
      <c r="B34" s="8" t="s">
        <v>1</v>
      </c>
      <c r="C34" s="8"/>
      <c r="D34" s="8"/>
      <c r="E34" s="15">
        <f>SUM(E24:E33)</f>
        <v>15372.084540000002</v>
      </c>
      <c r="F34" s="20">
        <f>SUM(F24:F33)</f>
        <v>0.83820725351193803</v>
      </c>
      <c r="G34" s="5"/>
      <c r="H34" s="5"/>
    </row>
    <row r="35" spans="1:8" x14ac:dyDescent="0.25">
      <c r="E35" s="14"/>
      <c r="F35" s="11"/>
      <c r="G35" s="10"/>
      <c r="H35" s="9"/>
    </row>
    <row r="36" spans="1:8" x14ac:dyDescent="0.25">
      <c r="B36" s="19" t="s">
        <v>5</v>
      </c>
      <c r="C36" s="19"/>
      <c r="D36" s="18" t="s">
        <v>4</v>
      </c>
      <c r="E36" s="17">
        <v>44</v>
      </c>
      <c r="F36" s="16">
        <f>+E36/$E$42</f>
        <v>2.3992269271325044E-3</v>
      </c>
      <c r="G36" s="10"/>
      <c r="H36" s="9"/>
    </row>
    <row r="37" spans="1:8" x14ac:dyDescent="0.25">
      <c r="B37" s="8" t="s">
        <v>1</v>
      </c>
      <c r="C37" s="8"/>
      <c r="D37" s="8"/>
      <c r="E37" s="15">
        <f>SUM(E36)</f>
        <v>44</v>
      </c>
      <c r="F37" s="6">
        <f>SUM(F36)</f>
        <v>2.3992269271325044E-3</v>
      </c>
      <c r="G37" s="5"/>
      <c r="H37" s="5"/>
    </row>
    <row r="38" spans="1:8" x14ac:dyDescent="0.25">
      <c r="E38" s="14"/>
      <c r="F38" s="11"/>
      <c r="G38" s="10"/>
      <c r="H38" s="9"/>
    </row>
    <row r="39" spans="1:8" x14ac:dyDescent="0.25">
      <c r="B39" s="13" t="s">
        <v>3</v>
      </c>
      <c r="C39" s="13"/>
      <c r="E39" s="14"/>
      <c r="F39" s="11"/>
      <c r="G39" s="10"/>
      <c r="H39" s="9"/>
    </row>
    <row r="40" spans="1:8" x14ac:dyDescent="0.25">
      <c r="B40" s="13" t="s">
        <v>2</v>
      </c>
      <c r="C40" s="13"/>
      <c r="E40" s="12">
        <f>E42-E34-E9-E20-E37</f>
        <v>1581.3319172999986</v>
      </c>
      <c r="F40" s="11">
        <f>+E40/$E$42</f>
        <v>8.6226684470914264E-2</v>
      </c>
      <c r="G40" s="10"/>
      <c r="H40" s="9"/>
    </row>
    <row r="41" spans="1:8" x14ac:dyDescent="0.25">
      <c r="B41" s="8" t="s">
        <v>1</v>
      </c>
      <c r="C41" s="8"/>
      <c r="D41" s="8"/>
      <c r="E41" s="7">
        <f>SUM(E40)</f>
        <v>1581.3319172999986</v>
      </c>
      <c r="F41" s="6">
        <f>SUM(F40)</f>
        <v>8.6226684470914264E-2</v>
      </c>
      <c r="G41" s="5"/>
      <c r="H41" s="5"/>
    </row>
    <row r="42" spans="1:8" x14ac:dyDescent="0.25">
      <c r="B42" s="4" t="s">
        <v>0</v>
      </c>
      <c r="C42" s="4"/>
      <c r="D42" s="4"/>
      <c r="E42" s="3">
        <v>18339.2406539</v>
      </c>
      <c r="F42" s="2">
        <f>+F41+F34+F9+F20+F37</f>
        <v>0.99999999999999978</v>
      </c>
      <c r="G42" s="1"/>
      <c r="H42" s="1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Series-II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2021-12-20T08:45:16Z</dcterms:created>
  <dcterms:modified xsi:type="dcterms:W3CDTF">2021-12-20T08:46:54Z</dcterms:modified>
</cp:coreProperties>
</file>