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155"/>
  </bookViews>
  <sheets>
    <sheet name="Series I" sheetId="1" r:id="rId1"/>
  </sheets>
  <definedNames>
    <definedName name="_xlnm._FilterDatabase" localSheetId="0" hidden="1">'Series I'!$A$9:$N$15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1" l="1"/>
  <c r="E53" i="1" s="1"/>
  <c r="E49" i="1"/>
  <c r="F48" i="1"/>
  <c r="F49" i="1" s="1"/>
  <c r="F46" i="1"/>
  <c r="E46" i="1"/>
  <c r="F45" i="1"/>
  <c r="E42" i="1"/>
  <c r="F40" i="1"/>
  <c r="F39" i="1"/>
  <c r="F42" i="1" s="1"/>
  <c r="F38" i="1"/>
  <c r="E35" i="1"/>
  <c r="F33" i="1"/>
  <c r="F32" i="1"/>
  <c r="F31" i="1"/>
  <c r="F30" i="1"/>
  <c r="F35" i="1" s="1"/>
  <c r="F29" i="1"/>
  <c r="E25" i="1"/>
  <c r="F23" i="1"/>
  <c r="F22" i="1"/>
  <c r="F25" i="1" s="1"/>
  <c r="F21" i="1"/>
  <c r="E18" i="1"/>
  <c r="F16" i="1"/>
  <c r="F15" i="1"/>
  <c r="F14" i="1"/>
  <c r="F13" i="1"/>
  <c r="F12" i="1"/>
  <c r="F11" i="1"/>
  <c r="F10" i="1"/>
  <c r="A10" i="1"/>
  <c r="A11" i="1" s="1"/>
  <c r="A12" i="1" s="1"/>
  <c r="A13" i="1" s="1"/>
  <c r="A14" i="1" s="1"/>
  <c r="A15" i="1" s="1"/>
  <c r="A16" i="1" s="1"/>
  <c r="A21" i="1" s="1"/>
  <c r="A22" i="1" s="1"/>
  <c r="A23" i="1" s="1"/>
  <c r="A29" i="1" s="1"/>
  <c r="A30" i="1" s="1"/>
  <c r="A31" i="1" s="1"/>
  <c r="A32" i="1" s="1"/>
  <c r="A33" i="1" s="1"/>
  <c r="A38" i="1" s="1"/>
  <c r="A39" i="1" s="1"/>
  <c r="A40" i="1" s="1"/>
  <c r="A45" i="1" s="1"/>
  <c r="F9" i="1"/>
  <c r="F18" i="1" s="1"/>
  <c r="F52" i="1" l="1"/>
  <c r="F53" i="1" s="1"/>
  <c r="F54" i="1" s="1"/>
</calcChain>
</file>

<file path=xl/sharedStrings.xml><?xml version="1.0" encoding="utf-8"?>
<sst xmlns="http://schemas.openxmlformats.org/spreadsheetml/2006/main" count="91" uniqueCount="69">
  <si>
    <t>IIFCL MF INFRASTRUCTURE DEBT FUND SR - I  (BSE SCRIP CODE 537488)</t>
  </si>
  <si>
    <t xml:space="preserve">  </t>
  </si>
  <si>
    <t>Portfolio as on March 15, 2022</t>
  </si>
  <si>
    <t>Sr. No.</t>
  </si>
  <si>
    <t>Name of Instrument</t>
  </si>
  <si>
    <t>ISIN</t>
  </si>
  <si>
    <t>Rating / Industry</t>
  </si>
  <si>
    <t>Market value (Rs. In lakhs)</t>
  </si>
  <si>
    <t>% to Net Assets</t>
  </si>
  <si>
    <t>Maturity Date</t>
  </si>
  <si>
    <t>Aggregated Yield %</t>
  </si>
  <si>
    <t>MONEY MARKET INSTRUMENT</t>
  </si>
  <si>
    <t>Treasury Bill</t>
  </si>
  <si>
    <t>364 DAY TBILL 02MAR23</t>
  </si>
  <si>
    <t>IN002021Z509</t>
  </si>
  <si>
    <t>SOV</t>
  </si>
  <si>
    <t>364 DAY TBILL 13OCT22</t>
  </si>
  <si>
    <t>IN002021Z293</t>
  </si>
  <si>
    <t>364 DAY TBILL 16JUN22</t>
  </si>
  <si>
    <t>IN002021Z111</t>
  </si>
  <si>
    <t>364 DAY TBILL 15SEP22</t>
  </si>
  <si>
    <t>IN002021Z251</t>
  </si>
  <si>
    <t>364 DAY TBILL 16FEB23</t>
  </si>
  <si>
    <t>IN002021Z483</t>
  </si>
  <si>
    <t>364 DAY TBILL 19JAN23</t>
  </si>
  <si>
    <t>IN002021Z442</t>
  </si>
  <si>
    <t>364 DAY TBILL 15DEC22</t>
  </si>
  <si>
    <t>IN002021Z384</t>
  </si>
  <si>
    <t>364 DAY TBILL 10NOV22</t>
  </si>
  <si>
    <t>IN002021Z335</t>
  </si>
  <si>
    <t>Total</t>
  </si>
  <si>
    <t>Governmnet Securities</t>
  </si>
  <si>
    <t>8.83% GOI 25NOV2023</t>
  </si>
  <si>
    <t>IN0020130061</t>
  </si>
  <si>
    <t>3.96% GOI 09NOV2022</t>
  </si>
  <si>
    <t>IN0020200260</t>
  </si>
  <si>
    <t>4.48% GOI 02NOV2023</t>
  </si>
  <si>
    <t>IN0020200211</t>
  </si>
  <si>
    <t>BONDS &amp; NCDs</t>
  </si>
  <si>
    <t>Listed / awaiting listing on the stock exchanges</t>
  </si>
  <si>
    <t>NIIF Infrastructure Finance Limted</t>
  </si>
  <si>
    <t>INE246R07418</t>
  </si>
  <si>
    <t>ICRA AAA</t>
  </si>
  <si>
    <t>Green Infra Wind Energy Limited</t>
  </si>
  <si>
    <t>INE477K07018</t>
  </si>
  <si>
    <t>CRISIL AA</t>
  </si>
  <si>
    <t>GMR Warora Energy Limited</t>
  </si>
  <si>
    <t>INE124L07048</t>
  </si>
  <si>
    <t>ICRA D</t>
  </si>
  <si>
    <t>INE124L07055</t>
  </si>
  <si>
    <t>INE124L07063</t>
  </si>
  <si>
    <t>Unlisted</t>
  </si>
  <si>
    <t>Molagavalli Renewbale Private Limited</t>
  </si>
  <si>
    <t>INE659X07014</t>
  </si>
  <si>
    <t>CARE A+(CE)</t>
  </si>
  <si>
    <t>Narmada Wind Energy Private Limited</t>
  </si>
  <si>
    <t>INE209W07028</t>
  </si>
  <si>
    <t>D. P. Jain &amp; Co Infrastructure Private Limited</t>
  </si>
  <si>
    <t>INE111R07026</t>
  </si>
  <si>
    <t xml:space="preserve">BWR A </t>
  </si>
  <si>
    <t>Zero Coupon Bond</t>
  </si>
  <si>
    <t>GVR Infra Projects Limited</t>
  </si>
  <si>
    <t>INE427M08017</t>
  </si>
  <si>
    <t>Unrated</t>
  </si>
  <si>
    <t>Fixed Deposit</t>
  </si>
  <si>
    <t>Cash &amp; Cash Equivalents</t>
  </si>
  <si>
    <t>Net Receivable/Payable</t>
  </si>
  <si>
    <t>Grand Total</t>
  </si>
  <si>
    <t>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Further, the issuer has remitted an amount of Rs. 4,03,68,110 to Citibank on 18.12.2021 (for the residual period of 477 days i.e from 18.12.2021 to 09.04.2023). As stated in the request letter the payment due against the NCD Repayable as Rs. 2.61 Cr in Year 1 i.e. (9th April 2022) will be paid as per the timeline envisaged in the approved resolution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</si>
</sst>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d\-mmm\-yy;@"/>
    <numFmt numFmtId="165" formatCode="_(* #,##0.00_);_(* \(#,##0.00\);_(* &quot;-&quot;??_);_(@_)"/>
    <numFmt numFmtId="166" formatCode="_ * #,##0_)_£_ ;_ * \(#,##0\)_£_ ;_ * &quot;-&quot;??_)_£_ ;_ @_ "/>
    <numFmt numFmtId="167" formatCode="dd\-mmm\-yyyy"/>
  </numFmts>
  <fonts count="12" x14ac:knownFonts="1">
    <font>
      <sz val="10"/>
      <name val="Arial"/>
      <family val="2"/>
    </font>
    <font>
      <u/>
      <sz val="10"/>
      <color indexed="12"/>
      <name val="Arial"/>
      <family val="2"/>
    </font>
    <font>
      <b/>
      <sz val="10"/>
      <color indexed="9"/>
      <name val="Times New Roman"/>
      <family val="1"/>
    </font>
    <font>
      <sz val="10"/>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name val="Arial"/>
      <family val="2"/>
    </font>
    <font>
      <b/>
      <sz val="10"/>
      <color indexed="8"/>
      <name val="Arial"/>
      <family val="2"/>
    </font>
    <font>
      <b/>
      <sz val="10"/>
      <color indexed="9"/>
      <name val="Arial"/>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165"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alignment vertical="top"/>
      <protection locked="0"/>
    </xf>
  </cellStyleXfs>
  <cellXfs count="52">
    <xf numFmtId="0" fontId="0" fillId="0" borderId="0" xfId="0"/>
    <xf numFmtId="0" fontId="2" fillId="2" borderId="1" xfId="3" applyFont="1" applyFill="1" applyBorder="1" applyAlignment="1" applyProtection="1">
      <alignment horizontal="right"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15" fontId="0" fillId="0" borderId="0" xfId="0" applyNumberFormat="1"/>
    <xf numFmtId="14" fontId="5" fillId="0" borderId="1" xfId="0" applyNumberFormat="1" applyFont="1" applyFill="1" applyBorder="1" applyAlignment="1">
      <alignment horizontal="center"/>
    </xf>
    <xf numFmtId="14" fontId="6" fillId="0" borderId="1" xfId="0" applyNumberFormat="1" applyFont="1" applyFill="1" applyBorder="1" applyAlignment="1">
      <alignment horizontal="left"/>
    </xf>
    <xf numFmtId="164" fontId="5" fillId="0" borderId="1" xfId="0" applyNumberFormat="1" applyFont="1" applyFill="1" applyBorder="1" applyAlignment="1">
      <alignment horizontal="center"/>
    </xf>
    <xf numFmtId="0" fontId="7" fillId="0" borderId="1" xfId="0" applyFont="1" applyFill="1" applyBorder="1" applyAlignment="1">
      <alignment horizontal="right"/>
    </xf>
    <xf numFmtId="10" fontId="8" fillId="0" borderId="1" xfId="2" applyNumberFormat="1" applyFont="1" applyFill="1" applyBorder="1" applyAlignment="1">
      <alignment horizontal="right"/>
    </xf>
    <xf numFmtId="0" fontId="8" fillId="0" borderId="1" xfId="0" applyFont="1" applyFill="1" applyBorder="1" applyAlignment="1">
      <alignment horizontal="center"/>
    </xf>
    <xf numFmtId="14" fontId="5" fillId="0" borderId="1" xfId="0" applyNumberFormat="1" applyFont="1" applyFill="1" applyBorder="1" applyAlignment="1"/>
    <xf numFmtId="0" fontId="2" fillId="2" borderId="1" xfId="0" applyFont="1" applyFill="1" applyBorder="1" applyAlignment="1">
      <alignment horizontal="center" vertical="top" wrapText="1"/>
    </xf>
    <xf numFmtId="166" fontId="2" fillId="2" borderId="1" xfId="1" applyNumberFormat="1" applyFont="1" applyFill="1" applyBorder="1" applyAlignment="1">
      <alignment horizontal="center" vertical="top" wrapText="1"/>
    </xf>
    <xf numFmtId="39" fontId="2" fillId="2" borderId="1" xfId="1" applyNumberFormat="1" applyFont="1" applyFill="1" applyBorder="1" applyAlignment="1">
      <alignment horizontal="center" vertical="top" wrapText="1"/>
    </xf>
    <xf numFmtId="10" fontId="2" fillId="2" borderId="1" xfId="2" applyNumberFormat="1" applyFont="1" applyFill="1" applyBorder="1" applyAlignment="1">
      <alignment horizontal="center" vertical="top" wrapText="1"/>
    </xf>
    <xf numFmtId="167" fontId="2" fillId="2" borderId="1" xfId="1" applyNumberFormat="1" applyFont="1" applyFill="1" applyBorder="1" applyAlignment="1">
      <alignment horizontal="center" vertical="top" wrapText="1"/>
    </xf>
    <xf numFmtId="167" fontId="2" fillId="2" borderId="0" xfId="1" applyNumberFormat="1" applyFont="1" applyFill="1" applyBorder="1" applyAlignment="1">
      <alignment horizontal="center" vertical="top" wrapText="1"/>
    </xf>
    <xf numFmtId="39" fontId="0" fillId="0" borderId="0" xfId="0" applyNumberFormat="1"/>
    <xf numFmtId="10" fontId="0" fillId="0" borderId="0" xfId="0" applyNumberFormat="1"/>
    <xf numFmtId="167" fontId="0" fillId="0" borderId="0" xfId="0" applyNumberFormat="1"/>
    <xf numFmtId="0" fontId="9" fillId="0" borderId="0" xfId="0" applyFont="1"/>
    <xf numFmtId="0" fontId="10" fillId="0" borderId="0" xfId="0" applyFont="1" applyBorder="1" applyAlignment="1">
      <alignment horizontal="left" vertical="top"/>
    </xf>
    <xf numFmtId="0" fontId="9" fillId="0" borderId="0" xfId="0" applyFont="1" applyBorder="1" applyAlignment="1">
      <alignment horizontal="left" vertical="top"/>
    </xf>
    <xf numFmtId="0" fontId="0" fillId="0" borderId="0" xfId="0" applyFont="1" applyFill="1"/>
    <xf numFmtId="10" fontId="0" fillId="0" borderId="0" xfId="0" applyNumberFormat="1" applyFont="1" applyFill="1"/>
    <xf numFmtId="39" fontId="0" fillId="0" borderId="0" xfId="0" applyNumberFormat="1" applyFill="1"/>
    <xf numFmtId="167" fontId="0" fillId="0" borderId="0" xfId="0" applyNumberFormat="1" applyFont="1" applyFill="1"/>
    <xf numFmtId="15" fontId="0" fillId="0" borderId="0" xfId="0" applyNumberFormat="1" applyFill="1"/>
    <xf numFmtId="0" fontId="0" fillId="0" borderId="0" xfId="0" applyFont="1"/>
    <xf numFmtId="15" fontId="0" fillId="0" borderId="0" xfId="0" applyNumberFormat="1" applyFont="1" applyFill="1"/>
    <xf numFmtId="0" fontId="10" fillId="3" borderId="0" xfId="0" applyFont="1" applyFill="1"/>
    <xf numFmtId="39" fontId="10" fillId="3" borderId="0" xfId="0" applyNumberFormat="1" applyFont="1" applyFill="1"/>
    <xf numFmtId="10" fontId="10" fillId="3" borderId="0" xfId="0" applyNumberFormat="1" applyFont="1" applyFill="1"/>
    <xf numFmtId="167" fontId="10" fillId="3" borderId="0" xfId="0" applyNumberFormat="1" applyFont="1" applyFill="1"/>
    <xf numFmtId="9" fontId="0" fillId="0" borderId="0" xfId="0" applyNumberFormat="1"/>
    <xf numFmtId="9" fontId="0" fillId="0" borderId="0" xfId="0" applyNumberFormat="1" applyFont="1"/>
    <xf numFmtId="4" fontId="0" fillId="0" borderId="0" xfId="0" applyNumberFormat="1" applyFill="1"/>
    <xf numFmtId="4" fontId="0" fillId="0" borderId="0" xfId="0" applyNumberFormat="1"/>
    <xf numFmtId="0" fontId="0" fillId="0" borderId="0" xfId="0" applyFill="1"/>
    <xf numFmtId="15" fontId="0" fillId="0" borderId="0" xfId="1" applyNumberFormat="1" applyFont="1"/>
    <xf numFmtId="0" fontId="9" fillId="0" borderId="0" xfId="0" applyFont="1" applyFill="1"/>
    <xf numFmtId="0" fontId="11" fillId="2" borderId="0" xfId="0" applyFont="1" applyFill="1"/>
    <xf numFmtId="4" fontId="11" fillId="2" borderId="0" xfId="0" applyNumberFormat="1" applyFont="1" applyFill="1"/>
    <xf numFmtId="10" fontId="11" fillId="2" borderId="0" xfId="0" applyNumberFormat="1" applyFont="1" applyFill="1"/>
    <xf numFmtId="167" fontId="11" fillId="2" borderId="0" xfId="0" applyNumberFormat="1" applyFont="1" applyFill="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zoomScale="85" zoomScaleNormal="85" workbookViewId="0">
      <selection activeCell="B56" sqref="B56:H57"/>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4" bestFit="1" customWidth="1"/>
    <col min="10" max="10" width="17.42578125" bestFit="1" customWidth="1"/>
    <col min="11" max="11" width="8" bestFit="1" customWidth="1"/>
  </cols>
  <sheetData>
    <row r="1" spans="1:11" ht="18.75" customHeight="1" x14ac:dyDescent="0.2">
      <c r="A1" s="1"/>
      <c r="B1" s="2" t="s">
        <v>0</v>
      </c>
      <c r="C1" s="3"/>
      <c r="D1" s="3"/>
      <c r="E1" s="3"/>
      <c r="F1" s="3"/>
      <c r="G1" s="3"/>
      <c r="H1" s="3"/>
    </row>
    <row r="2" spans="1:11" x14ac:dyDescent="0.2">
      <c r="A2" s="5" t="s">
        <v>1</v>
      </c>
      <c r="B2" s="6" t="s">
        <v>2</v>
      </c>
      <c r="C2" s="6"/>
      <c r="D2" s="7"/>
      <c r="E2" s="8"/>
      <c r="F2" s="9"/>
      <c r="G2" s="8"/>
      <c r="H2" s="8"/>
    </row>
    <row r="3" spans="1:11" ht="15.75" customHeight="1" x14ac:dyDescent="0.2">
      <c r="A3" s="10"/>
      <c r="B3" s="11"/>
      <c r="C3" s="11"/>
      <c r="D3" s="5"/>
      <c r="E3" s="8"/>
      <c r="F3" s="9"/>
      <c r="G3" s="8"/>
      <c r="H3" s="8"/>
    </row>
    <row r="4" spans="1:11" ht="25.5" x14ac:dyDescent="0.2">
      <c r="A4" s="12" t="s">
        <v>3</v>
      </c>
      <c r="B4" s="13" t="s">
        <v>4</v>
      </c>
      <c r="C4" s="13" t="s">
        <v>5</v>
      </c>
      <c r="D4" s="13" t="s">
        <v>6</v>
      </c>
      <c r="E4" s="14" t="s">
        <v>7</v>
      </c>
      <c r="F4" s="15" t="s">
        <v>8</v>
      </c>
      <c r="G4" s="16" t="s">
        <v>9</v>
      </c>
      <c r="H4" s="17" t="s">
        <v>10</v>
      </c>
    </row>
    <row r="5" spans="1:11" ht="12.75" customHeight="1" x14ac:dyDescent="0.2">
      <c r="E5" s="18"/>
      <c r="F5" s="19"/>
      <c r="G5" s="20"/>
      <c r="H5" s="20"/>
    </row>
    <row r="6" spans="1:11" ht="12.75" customHeight="1" x14ac:dyDescent="0.2">
      <c r="E6" s="18"/>
      <c r="F6" s="19"/>
      <c r="G6" s="20"/>
      <c r="H6" s="20"/>
    </row>
    <row r="7" spans="1:11" ht="12.75" customHeight="1" x14ac:dyDescent="0.2">
      <c r="B7" s="21" t="s">
        <v>11</v>
      </c>
      <c r="C7" s="21"/>
      <c r="E7" s="18"/>
      <c r="F7" s="19"/>
      <c r="G7" s="20"/>
      <c r="H7" s="20"/>
    </row>
    <row r="8" spans="1:11" ht="12.75" customHeight="1" x14ac:dyDescent="0.2">
      <c r="B8" s="21" t="s">
        <v>12</v>
      </c>
      <c r="C8" s="21"/>
      <c r="E8" s="18"/>
      <c r="F8" s="19"/>
      <c r="G8" s="20"/>
      <c r="H8" s="20"/>
      <c r="I8"/>
      <c r="J8" s="22"/>
      <c r="K8" s="23"/>
    </row>
    <row r="9" spans="1:11" ht="12.75" customHeight="1" x14ac:dyDescent="0.2">
      <c r="A9">
        <v>1</v>
      </c>
      <c r="B9" s="24" t="s">
        <v>13</v>
      </c>
      <c r="C9" s="24" t="s">
        <v>14</v>
      </c>
      <c r="D9" s="25" t="s">
        <v>15</v>
      </c>
      <c r="E9" s="26">
        <v>12497.1759</v>
      </c>
      <c r="F9" s="25">
        <f t="shared" ref="F9:F16" si="0">+E9/$E$54</f>
        <v>0.28333021749255327</v>
      </c>
      <c r="G9" s="27">
        <v>44987</v>
      </c>
      <c r="H9" s="25">
        <v>4.5999999999999999E-2</v>
      </c>
      <c r="I9" s="28"/>
      <c r="J9" s="19"/>
      <c r="K9" s="25"/>
    </row>
    <row r="10" spans="1:11" ht="12.75" customHeight="1" x14ac:dyDescent="0.2">
      <c r="A10">
        <f>+A9+1</f>
        <v>2</v>
      </c>
      <c r="B10" s="24" t="s">
        <v>16</v>
      </c>
      <c r="C10" s="24" t="s">
        <v>17</v>
      </c>
      <c r="D10" s="25" t="s">
        <v>15</v>
      </c>
      <c r="E10" s="26">
        <v>3007.8765694999997</v>
      </c>
      <c r="F10" s="25">
        <f t="shared" si="0"/>
        <v>6.8193192561784285E-2</v>
      </c>
      <c r="G10" s="27">
        <v>44847</v>
      </c>
      <c r="H10" s="25">
        <v>4.3450000000000003E-2</v>
      </c>
      <c r="I10" s="28"/>
      <c r="J10" s="29"/>
      <c r="K10" s="25"/>
    </row>
    <row r="11" spans="1:11" ht="12.75" customHeight="1" x14ac:dyDescent="0.2">
      <c r="A11">
        <f>+A10+1</f>
        <v>3</v>
      </c>
      <c r="B11" s="24" t="s">
        <v>18</v>
      </c>
      <c r="C11" s="24" t="s">
        <v>19</v>
      </c>
      <c r="D11" s="25" t="s">
        <v>15</v>
      </c>
      <c r="E11" s="26">
        <v>1429.4110777999999</v>
      </c>
      <c r="F11" s="25">
        <f t="shared" si="0"/>
        <v>3.2406949762092963E-2</v>
      </c>
      <c r="G11" s="27">
        <v>44728</v>
      </c>
      <c r="H11" s="25">
        <v>3.7999999999999999E-2</v>
      </c>
      <c r="I11" s="28"/>
      <c r="J11" s="29"/>
      <c r="K11" s="25"/>
    </row>
    <row r="12" spans="1:11" ht="12.75" customHeight="1" x14ac:dyDescent="0.2">
      <c r="A12">
        <f t="shared" ref="A12:A16" si="1">+A11+1</f>
        <v>4</v>
      </c>
      <c r="B12" s="24" t="s">
        <v>20</v>
      </c>
      <c r="C12" s="24" t="s">
        <v>21</v>
      </c>
      <c r="D12" s="25" t="s">
        <v>15</v>
      </c>
      <c r="E12" s="26">
        <v>1052.372325</v>
      </c>
      <c r="F12" s="25">
        <f t="shared" si="0"/>
        <v>2.3858900771765078E-2</v>
      </c>
      <c r="G12" s="27">
        <v>44819</v>
      </c>
      <c r="H12" s="25">
        <v>4.2886499999999994E-2</v>
      </c>
      <c r="I12" s="28"/>
      <c r="J12" s="29"/>
      <c r="K12" s="25"/>
    </row>
    <row r="13" spans="1:11" ht="12.75" customHeight="1" x14ac:dyDescent="0.2">
      <c r="A13">
        <f t="shared" si="1"/>
        <v>5</v>
      </c>
      <c r="B13" s="24" t="s">
        <v>22</v>
      </c>
      <c r="C13" s="24" t="s">
        <v>23</v>
      </c>
      <c r="D13" s="25" t="s">
        <v>15</v>
      </c>
      <c r="E13" s="26">
        <v>978.72672</v>
      </c>
      <c r="F13" s="25">
        <f t="shared" si="0"/>
        <v>2.2189241526429444E-2</v>
      </c>
      <c r="G13" s="27">
        <v>44973</v>
      </c>
      <c r="H13" s="25">
        <v>4.5675E-2</v>
      </c>
      <c r="I13" s="28"/>
      <c r="J13" s="29"/>
      <c r="K13" s="25"/>
    </row>
    <row r="14" spans="1:11" ht="12.75" customHeight="1" x14ac:dyDescent="0.2">
      <c r="A14">
        <f t="shared" si="1"/>
        <v>6</v>
      </c>
      <c r="B14" s="24" t="s">
        <v>24</v>
      </c>
      <c r="C14" s="24" t="s">
        <v>25</v>
      </c>
      <c r="D14" s="25" t="s">
        <v>15</v>
      </c>
      <c r="E14" s="26">
        <v>507.1059669</v>
      </c>
      <c r="F14" s="25">
        <f t="shared" si="0"/>
        <v>1.1496872977001828E-2</v>
      </c>
      <c r="G14" s="27">
        <v>44945</v>
      </c>
      <c r="H14" s="25">
        <v>4.5499999999999999E-2</v>
      </c>
      <c r="I14" s="28"/>
      <c r="J14" s="24"/>
      <c r="K14" s="25"/>
    </row>
    <row r="15" spans="1:11" s="29" customFormat="1" ht="12.75" customHeight="1" x14ac:dyDescent="0.2">
      <c r="A15">
        <f t="shared" si="1"/>
        <v>7</v>
      </c>
      <c r="B15" s="24" t="s">
        <v>26</v>
      </c>
      <c r="C15" s="24" t="s">
        <v>27</v>
      </c>
      <c r="D15" s="25" t="s">
        <v>15</v>
      </c>
      <c r="E15" s="26">
        <v>435.1727492</v>
      </c>
      <c r="F15" s="25">
        <f t="shared" si="0"/>
        <v>9.8660361880373564E-3</v>
      </c>
      <c r="G15" s="27">
        <v>44910</v>
      </c>
      <c r="H15" s="25">
        <v>4.48E-2</v>
      </c>
      <c r="I15" s="30"/>
      <c r="K15" s="25"/>
    </row>
    <row r="16" spans="1:11" ht="12.75" customHeight="1" x14ac:dyDescent="0.2">
      <c r="A16">
        <f t="shared" si="1"/>
        <v>8</v>
      </c>
      <c r="B16" s="24" t="s">
        <v>28</v>
      </c>
      <c r="C16" s="24" t="s">
        <v>29</v>
      </c>
      <c r="D16" s="25" t="s">
        <v>15</v>
      </c>
      <c r="E16" s="26">
        <v>27.214152000000002</v>
      </c>
      <c r="F16" s="25">
        <f t="shared" si="0"/>
        <v>6.1698672297918155E-4</v>
      </c>
      <c r="G16" s="27">
        <v>44875</v>
      </c>
      <c r="H16" s="25">
        <v>4.41E-2</v>
      </c>
      <c r="I16" s="28"/>
      <c r="J16" s="29"/>
      <c r="K16" s="25"/>
    </row>
    <row r="17" spans="1:14" ht="12.75" customHeight="1" x14ac:dyDescent="0.2">
      <c r="B17" s="24"/>
      <c r="C17" s="24"/>
      <c r="D17" s="25"/>
      <c r="E17" s="26"/>
      <c r="F17" s="25"/>
      <c r="G17" s="27"/>
      <c r="H17" s="25"/>
      <c r="I17"/>
      <c r="J17" s="29"/>
      <c r="K17" s="25"/>
    </row>
    <row r="18" spans="1:14" ht="12.75" customHeight="1" x14ac:dyDescent="0.2">
      <c r="B18" s="31" t="s">
        <v>30</v>
      </c>
      <c r="C18" s="31"/>
      <c r="D18" s="31"/>
      <c r="E18" s="32">
        <f>SUM(E9:E17)</f>
        <v>19935.055460399999</v>
      </c>
      <c r="F18" s="33">
        <f>SUM(F9:F17)</f>
        <v>0.45195839800264331</v>
      </c>
      <c r="G18" s="34"/>
      <c r="H18" s="34"/>
      <c r="I18"/>
      <c r="J18" s="29"/>
      <c r="K18" s="25"/>
    </row>
    <row r="19" spans="1:14" ht="12.75" customHeight="1" x14ac:dyDescent="0.2">
      <c r="E19" s="18"/>
      <c r="F19" s="19"/>
      <c r="G19" s="20"/>
      <c r="H19" s="20"/>
      <c r="I19"/>
      <c r="J19" s="29"/>
      <c r="K19" s="25"/>
      <c r="N19" s="35"/>
    </row>
    <row r="20" spans="1:14" ht="12.75" customHeight="1" x14ac:dyDescent="0.2">
      <c r="B20" s="21" t="s">
        <v>31</v>
      </c>
      <c r="E20" s="18"/>
      <c r="F20" s="19"/>
      <c r="G20" s="20"/>
      <c r="H20" s="20"/>
      <c r="I20"/>
      <c r="J20" s="19"/>
      <c r="K20" s="25"/>
      <c r="N20" s="35"/>
    </row>
    <row r="21" spans="1:14" ht="12.75" customHeight="1" x14ac:dyDescent="0.2">
      <c r="A21">
        <f>+A16+1</f>
        <v>9</v>
      </c>
      <c r="B21" t="s">
        <v>32</v>
      </c>
      <c r="C21" t="s">
        <v>33</v>
      </c>
      <c r="D21" s="25" t="s">
        <v>15</v>
      </c>
      <c r="E21" s="26">
        <v>3865.8446054999999</v>
      </c>
      <c r="F21" s="25">
        <f>+E21/$E$54</f>
        <v>8.7644648809714579E-2</v>
      </c>
      <c r="G21" s="27">
        <v>45255</v>
      </c>
      <c r="H21" s="25">
        <v>5.0376500000000005E-2</v>
      </c>
      <c r="I21" s="28"/>
      <c r="J21" s="29"/>
      <c r="K21" s="25"/>
      <c r="N21" s="35"/>
    </row>
    <row r="22" spans="1:14" ht="12.75" customHeight="1" x14ac:dyDescent="0.2">
      <c r="A22">
        <f>+A21+1</f>
        <v>10</v>
      </c>
      <c r="B22" t="s">
        <v>34</v>
      </c>
      <c r="C22" t="s">
        <v>35</v>
      </c>
      <c r="D22" s="25" t="s">
        <v>15</v>
      </c>
      <c r="E22" s="26">
        <v>239.24088</v>
      </c>
      <c r="F22" s="25">
        <f>+E22/$E$54</f>
        <v>5.4239590693053964E-3</v>
      </c>
      <c r="G22" s="27">
        <v>44874</v>
      </c>
      <c r="H22" s="25">
        <v>4.4539999999999996E-2</v>
      </c>
      <c r="I22" s="28"/>
      <c r="J22" s="19"/>
      <c r="K22" s="25"/>
      <c r="N22" s="35"/>
    </row>
    <row r="23" spans="1:14" ht="12.75" customHeight="1" x14ac:dyDescent="0.2">
      <c r="A23">
        <f>+A22+1</f>
        <v>11</v>
      </c>
      <c r="B23" t="s">
        <v>36</v>
      </c>
      <c r="C23" t="s">
        <v>37</v>
      </c>
      <c r="D23" s="25" t="s">
        <v>15</v>
      </c>
      <c r="E23" s="26">
        <v>58.592015000000004</v>
      </c>
      <c r="F23" s="25">
        <f>+E23/$E$54</f>
        <v>1.3283711845071288E-3</v>
      </c>
      <c r="G23" s="27">
        <v>45232</v>
      </c>
      <c r="H23" s="25">
        <v>4.9239000000000005E-2</v>
      </c>
      <c r="I23" s="28"/>
      <c r="J23" s="29"/>
      <c r="K23" s="25"/>
      <c r="N23" s="35"/>
    </row>
    <row r="24" spans="1:14" ht="12.75" customHeight="1" x14ac:dyDescent="0.2">
      <c r="D24" s="25"/>
      <c r="E24" s="26"/>
      <c r="F24" s="25"/>
      <c r="G24" s="27"/>
      <c r="H24" s="25"/>
      <c r="I24"/>
      <c r="J24" s="29"/>
      <c r="K24" s="25"/>
      <c r="N24" s="35"/>
    </row>
    <row r="25" spans="1:14" ht="12.75" customHeight="1" x14ac:dyDescent="0.2">
      <c r="B25" s="31" t="s">
        <v>30</v>
      </c>
      <c r="C25" s="31"/>
      <c r="D25" s="31"/>
      <c r="E25" s="32">
        <f>SUM(E21:E24)</f>
        <v>4163.6775005</v>
      </c>
      <c r="F25" s="33">
        <f>SUM(F21:F24)</f>
        <v>9.4396979063527106E-2</v>
      </c>
      <c r="G25" s="34"/>
      <c r="H25" s="34"/>
      <c r="I25"/>
      <c r="J25" s="19"/>
      <c r="K25" s="25"/>
      <c r="N25" s="35"/>
    </row>
    <row r="26" spans="1:14" ht="12.75" customHeight="1" x14ac:dyDescent="0.2">
      <c r="E26" s="18"/>
      <c r="F26" s="19"/>
      <c r="G26" s="20"/>
      <c r="H26" s="20"/>
      <c r="I26"/>
      <c r="N26" s="35"/>
    </row>
    <row r="27" spans="1:14" ht="12.75" customHeight="1" x14ac:dyDescent="0.2">
      <c r="B27" s="21" t="s">
        <v>38</v>
      </c>
      <c r="C27" s="21"/>
      <c r="E27" s="18"/>
      <c r="F27" s="19"/>
      <c r="G27" s="20"/>
      <c r="H27" s="20"/>
      <c r="I27"/>
      <c r="M27" s="29"/>
      <c r="N27" s="36"/>
    </row>
    <row r="28" spans="1:14" ht="12.75" customHeight="1" x14ac:dyDescent="0.2">
      <c r="B28" s="21" t="s">
        <v>39</v>
      </c>
      <c r="C28" s="21"/>
      <c r="E28" s="18"/>
      <c r="F28" s="19"/>
      <c r="G28" s="20"/>
      <c r="H28" s="20"/>
      <c r="I28"/>
      <c r="M28" s="29"/>
      <c r="N28" s="36"/>
    </row>
    <row r="29" spans="1:14" s="29" customFormat="1" ht="12.75" customHeight="1" x14ac:dyDescent="0.2">
      <c r="A29">
        <f>+A23+1</f>
        <v>12</v>
      </c>
      <c r="B29" s="24" t="s">
        <v>40</v>
      </c>
      <c r="C29" s="24" t="s">
        <v>41</v>
      </c>
      <c r="D29" s="24" t="s">
        <v>42</v>
      </c>
      <c r="E29" s="26">
        <v>11931.1005</v>
      </c>
      <c r="F29" s="25">
        <f>+E29/$E$54</f>
        <v>0.27049641668166891</v>
      </c>
      <c r="G29" s="27">
        <v>45306</v>
      </c>
      <c r="H29" s="25">
        <v>5.9453500000000006E-2</v>
      </c>
      <c r="I29" s="28"/>
      <c r="N29" s="36"/>
    </row>
    <row r="30" spans="1:14" s="29" customFormat="1" ht="12.75" customHeight="1" x14ac:dyDescent="0.2">
      <c r="A30">
        <f>+A29+1</f>
        <v>13</v>
      </c>
      <c r="B30" s="24" t="s">
        <v>43</v>
      </c>
      <c r="C30" s="24" t="s">
        <v>44</v>
      </c>
      <c r="D30" s="24" t="s">
        <v>45</v>
      </c>
      <c r="E30" s="26">
        <v>3682.6640000000002</v>
      </c>
      <c r="F30" s="25">
        <f>+E30/$E$54</f>
        <v>8.3491662470078234E-2</v>
      </c>
      <c r="G30" s="27">
        <v>45142</v>
      </c>
      <c r="H30" s="25">
        <v>8.5199999999999998E-2</v>
      </c>
      <c r="I30" s="28"/>
      <c r="M30"/>
      <c r="N30" s="35"/>
    </row>
    <row r="31" spans="1:14" s="29" customFormat="1" ht="12.75" customHeight="1" x14ac:dyDescent="0.2">
      <c r="A31" s="29">
        <f>A30+1</f>
        <v>14</v>
      </c>
      <c r="B31" s="24" t="s">
        <v>46</v>
      </c>
      <c r="C31" s="24" t="s">
        <v>47</v>
      </c>
      <c r="D31" s="24" t="s">
        <v>48</v>
      </c>
      <c r="E31" s="26">
        <v>870.16</v>
      </c>
      <c r="F31" s="25">
        <f>+E31/$E$54</f>
        <v>1.9727866841765435E-2</v>
      </c>
      <c r="G31" s="27">
        <v>44829</v>
      </c>
      <c r="H31" s="25">
        <v>0</v>
      </c>
      <c r="I31" s="28"/>
      <c r="J31" s="24"/>
      <c r="K31" s="25"/>
      <c r="M31"/>
      <c r="N31" s="35"/>
    </row>
    <row r="32" spans="1:14" s="29" customFormat="1" ht="12.75" customHeight="1" x14ac:dyDescent="0.2">
      <c r="A32" s="29">
        <f t="shared" ref="A32:A33" si="2">A31+1</f>
        <v>15</v>
      </c>
      <c r="B32" s="24" t="s">
        <v>46</v>
      </c>
      <c r="C32" s="24" t="s">
        <v>49</v>
      </c>
      <c r="D32" s="24" t="s">
        <v>48</v>
      </c>
      <c r="E32" s="26">
        <v>870.16</v>
      </c>
      <c r="F32" s="25">
        <f>+E32/$E$54</f>
        <v>1.9727866841765435E-2</v>
      </c>
      <c r="G32" s="27">
        <v>45194</v>
      </c>
      <c r="H32" s="25">
        <v>0</v>
      </c>
      <c r="I32" s="28"/>
      <c r="K32" s="25"/>
      <c r="M32"/>
      <c r="N32" s="35"/>
    </row>
    <row r="33" spans="1:14" s="29" customFormat="1" ht="12.75" customHeight="1" x14ac:dyDescent="0.2">
      <c r="A33" s="29">
        <f t="shared" si="2"/>
        <v>16</v>
      </c>
      <c r="B33" s="24" t="s">
        <v>46</v>
      </c>
      <c r="C33" s="24" t="s">
        <v>50</v>
      </c>
      <c r="D33" s="24" t="s">
        <v>48</v>
      </c>
      <c r="E33" s="26">
        <v>870.16</v>
      </c>
      <c r="F33" s="25">
        <f>+E33/$E$54</f>
        <v>1.9727866841765435E-2</v>
      </c>
      <c r="G33" s="27">
        <v>45255</v>
      </c>
      <c r="H33" s="25">
        <v>0</v>
      </c>
      <c r="I33" s="28"/>
      <c r="K33" s="25"/>
      <c r="N33" s="36"/>
    </row>
    <row r="34" spans="1:14" s="29" customFormat="1" ht="12.75" customHeight="1" x14ac:dyDescent="0.2">
      <c r="I34" s="4"/>
      <c r="K34" s="25"/>
      <c r="N34" s="36"/>
    </row>
    <row r="35" spans="1:14" s="29" customFormat="1" ht="12.75" customHeight="1" x14ac:dyDescent="0.2">
      <c r="A35"/>
      <c r="B35" s="31" t="s">
        <v>30</v>
      </c>
      <c r="C35" s="31"/>
      <c r="D35" s="31"/>
      <c r="E35" s="32">
        <f>SUM(E29:E34)</f>
        <v>18224.244500000001</v>
      </c>
      <c r="F35" s="33">
        <f>SUM(F29:F33)</f>
        <v>0.41317167967704338</v>
      </c>
      <c r="G35" s="34"/>
      <c r="H35" s="34"/>
      <c r="I35"/>
      <c r="K35" s="25"/>
      <c r="N35" s="36"/>
    </row>
    <row r="36" spans="1:14" s="29" customFormat="1" ht="12.75" customHeight="1" x14ac:dyDescent="0.2">
      <c r="A36"/>
      <c r="B36"/>
      <c r="C36"/>
      <c r="D36"/>
      <c r="E36" s="18"/>
      <c r="F36" s="19"/>
      <c r="G36" s="20"/>
      <c r="H36" s="20"/>
      <c r="I36"/>
      <c r="K36" s="25"/>
      <c r="N36" s="36"/>
    </row>
    <row r="37" spans="1:14" ht="12.75" customHeight="1" x14ac:dyDescent="0.2">
      <c r="B37" s="21" t="s">
        <v>51</v>
      </c>
      <c r="C37" s="21"/>
      <c r="E37" s="18"/>
      <c r="F37" s="19"/>
      <c r="G37" s="20"/>
      <c r="H37" s="20"/>
      <c r="I37"/>
      <c r="J37" s="19"/>
      <c r="K37" s="25"/>
      <c r="N37" s="35"/>
    </row>
    <row r="38" spans="1:14" ht="12.75" customHeight="1" x14ac:dyDescent="0.2">
      <c r="A38" s="29">
        <f>A33+1</f>
        <v>17</v>
      </c>
      <c r="B38" s="24" t="s">
        <v>52</v>
      </c>
      <c r="C38" s="24" t="s">
        <v>53</v>
      </c>
      <c r="D38" s="24" t="s">
        <v>54</v>
      </c>
      <c r="E38" s="26">
        <v>873.66300000000001</v>
      </c>
      <c r="F38" s="25">
        <f>+E38/$E$54</f>
        <v>1.9807285244756501E-2</v>
      </c>
      <c r="G38" s="27">
        <v>45016</v>
      </c>
      <c r="H38" s="25">
        <v>0.11144999999999999</v>
      </c>
      <c r="I38" s="37"/>
      <c r="J38" s="29"/>
      <c r="K38" s="25"/>
      <c r="M38" s="29"/>
      <c r="N38" s="36"/>
    </row>
    <row r="39" spans="1:14" ht="12.75" customHeight="1" x14ac:dyDescent="0.2">
      <c r="A39" s="29">
        <f>+A38+1</f>
        <v>18</v>
      </c>
      <c r="B39" s="24" t="s">
        <v>55</v>
      </c>
      <c r="C39" s="24" t="s">
        <v>56</v>
      </c>
      <c r="D39" s="24" t="s">
        <v>54</v>
      </c>
      <c r="E39" s="26">
        <v>854.21</v>
      </c>
      <c r="F39" s="25">
        <f>+E39/$E$54</f>
        <v>1.9366255786182375E-2</v>
      </c>
      <c r="G39" s="27">
        <v>45016</v>
      </c>
      <c r="H39" s="25">
        <v>0.11059649999999999</v>
      </c>
      <c r="I39" s="37"/>
      <c r="J39" s="19"/>
      <c r="K39" s="25"/>
      <c r="M39" s="29"/>
      <c r="N39" s="36"/>
    </row>
    <row r="40" spans="1:14" s="29" customFormat="1" ht="12.75" customHeight="1" x14ac:dyDescent="0.2">
      <c r="A40" s="29">
        <f>+A39+1</f>
        <v>19</v>
      </c>
      <c r="B40" s="24" t="s">
        <v>57</v>
      </c>
      <c r="C40" s="24" t="s">
        <v>58</v>
      </c>
      <c r="D40" s="24" t="s">
        <v>59</v>
      </c>
      <c r="E40" s="26">
        <v>802.84</v>
      </c>
      <c r="F40" s="25">
        <f>+E40/$E$54</f>
        <v>1.8201618800270023E-2</v>
      </c>
      <c r="G40" s="27">
        <v>44786</v>
      </c>
      <c r="H40" s="25">
        <v>0.13192499999999999</v>
      </c>
      <c r="I40" s="37"/>
      <c r="K40" s="25"/>
      <c r="M40"/>
      <c r="N40" s="35"/>
    </row>
    <row r="41" spans="1:14" s="29" customFormat="1" ht="12.75" customHeight="1" x14ac:dyDescent="0.2">
      <c r="B41" s="24"/>
      <c r="C41" s="24"/>
      <c r="D41" s="24"/>
      <c r="E41" s="26"/>
      <c r="F41" s="25"/>
      <c r="G41" s="27"/>
      <c r="H41" s="27"/>
      <c r="I41" s="38"/>
      <c r="K41" s="25"/>
    </row>
    <row r="42" spans="1:14" s="29" customFormat="1" ht="12.75" customHeight="1" x14ac:dyDescent="0.2">
      <c r="B42" s="31" t="s">
        <v>30</v>
      </c>
      <c r="C42" s="31"/>
      <c r="D42" s="31"/>
      <c r="E42" s="32">
        <f>SUM(E38:E41)</f>
        <v>2530.7130000000002</v>
      </c>
      <c r="F42" s="33">
        <f>SUM(F38:F41)</f>
        <v>5.7375159831208902E-2</v>
      </c>
      <c r="G42" s="34"/>
      <c r="H42" s="34"/>
      <c r="I42" s="38"/>
      <c r="J42" s="19"/>
      <c r="K42" s="25"/>
    </row>
    <row r="43" spans="1:14" s="29" customFormat="1" ht="12.75" customHeight="1" x14ac:dyDescent="0.2">
      <c r="A43"/>
      <c r="B43"/>
      <c r="C43"/>
      <c r="D43"/>
      <c r="E43" s="18"/>
      <c r="F43" s="19"/>
      <c r="G43" s="20"/>
      <c r="H43" s="20"/>
      <c r="I43" s="38"/>
      <c r="K43" s="25"/>
    </row>
    <row r="44" spans="1:14" ht="12.75" customHeight="1" x14ac:dyDescent="0.2">
      <c r="B44" s="21" t="s">
        <v>60</v>
      </c>
      <c r="E44" s="18"/>
      <c r="F44" s="19"/>
      <c r="G44" s="20"/>
      <c r="H44" s="20"/>
      <c r="I44" s="38"/>
      <c r="J44" s="29"/>
      <c r="K44" s="25"/>
    </row>
    <row r="45" spans="1:14" ht="12.75" customHeight="1" x14ac:dyDescent="0.2">
      <c r="A45">
        <f>+A40+1</f>
        <v>20</v>
      </c>
      <c r="B45" s="24" t="s">
        <v>61</v>
      </c>
      <c r="C45" s="39" t="s">
        <v>62</v>
      </c>
      <c r="D45" s="39" t="s">
        <v>63</v>
      </c>
      <c r="E45" s="26">
        <v>261</v>
      </c>
      <c r="F45" s="25">
        <f>+E45/$E$54</f>
        <v>5.9172718186319513E-3</v>
      </c>
      <c r="G45" s="27">
        <v>45025</v>
      </c>
      <c r="H45" s="25">
        <v>0</v>
      </c>
      <c r="I45" s="37"/>
      <c r="J45" s="29"/>
      <c r="K45" s="25"/>
    </row>
    <row r="46" spans="1:14" ht="12.75" customHeight="1" x14ac:dyDescent="0.2">
      <c r="B46" s="31" t="s">
        <v>30</v>
      </c>
      <c r="C46" s="31"/>
      <c r="D46" s="31"/>
      <c r="E46" s="32">
        <f>SUM(E45)</f>
        <v>261</v>
      </c>
      <c r="F46" s="33">
        <f>SUM(F44:F45)</f>
        <v>5.9172718186319513E-3</v>
      </c>
      <c r="G46" s="34"/>
      <c r="H46" s="34"/>
      <c r="I46" s="40"/>
      <c r="J46" s="29"/>
      <c r="K46" s="29"/>
    </row>
    <row r="47" spans="1:14" s="29" customFormat="1" ht="12.75" customHeight="1" x14ac:dyDescent="0.2">
      <c r="A47"/>
      <c r="B47"/>
      <c r="C47"/>
      <c r="D47"/>
      <c r="E47" s="18"/>
      <c r="F47" s="19"/>
      <c r="G47" s="20"/>
      <c r="H47" s="20"/>
      <c r="I47" s="38"/>
    </row>
    <row r="48" spans="1:14" s="29" customFormat="1" ht="12.75" customHeight="1" x14ac:dyDescent="0.2">
      <c r="A48"/>
      <c r="B48" s="41" t="s">
        <v>64</v>
      </c>
      <c r="C48" s="41"/>
      <c r="D48" s="39" t="s">
        <v>63</v>
      </c>
      <c r="E48" s="26">
        <v>28</v>
      </c>
      <c r="F48" s="25">
        <f>+E48/$E$54</f>
        <v>6.3480310697967292E-4</v>
      </c>
      <c r="G48" s="20"/>
      <c r="H48" s="20"/>
      <c r="I48" s="38"/>
    </row>
    <row r="49" spans="1:10" s="29" customFormat="1" ht="12.75" customHeight="1" x14ac:dyDescent="0.2">
      <c r="A49"/>
      <c r="B49" s="31" t="s">
        <v>30</v>
      </c>
      <c r="C49" s="31"/>
      <c r="D49" s="31"/>
      <c r="E49" s="32">
        <f>+E48</f>
        <v>28</v>
      </c>
      <c r="F49" s="33">
        <f>SUM(F48)</f>
        <v>6.3480310697967292E-4</v>
      </c>
      <c r="G49" s="34"/>
      <c r="H49" s="34"/>
      <c r="I49" s="38"/>
    </row>
    <row r="50" spans="1:10" s="29" customFormat="1" ht="12.75" customHeight="1" x14ac:dyDescent="0.2">
      <c r="A50"/>
      <c r="B50"/>
      <c r="C50"/>
      <c r="D50"/>
      <c r="E50" s="18"/>
      <c r="F50" s="19"/>
      <c r="G50" s="20"/>
      <c r="H50" s="20"/>
      <c r="I50" s="38"/>
    </row>
    <row r="51" spans="1:10" ht="12.75" customHeight="1" x14ac:dyDescent="0.2">
      <c r="B51" s="21" t="s">
        <v>65</v>
      </c>
      <c r="C51" s="21"/>
      <c r="E51" s="18"/>
      <c r="F51" s="19"/>
      <c r="G51" s="20"/>
      <c r="H51" s="20"/>
      <c r="I51" s="40"/>
    </row>
    <row r="52" spans="1:10" ht="12.75" customHeight="1" x14ac:dyDescent="0.2">
      <c r="B52" s="21" t="s">
        <v>66</v>
      </c>
      <c r="C52" s="21"/>
      <c r="E52" s="18">
        <f>E54-E18-E35-E42-E46-E25-E49</f>
        <v>-1034.5257526000009</v>
      </c>
      <c r="F52" s="19">
        <f>+E52/$E$54</f>
        <v>-2.3454291500034467E-2</v>
      </c>
      <c r="G52" s="20"/>
      <c r="H52" s="20"/>
      <c r="I52" s="40"/>
    </row>
    <row r="53" spans="1:10" ht="12.75" customHeight="1" x14ac:dyDescent="0.2">
      <c r="B53" s="31" t="s">
        <v>30</v>
      </c>
      <c r="C53" s="31"/>
      <c r="D53" s="31"/>
      <c r="E53" s="32">
        <f>SUM(E52:E52)</f>
        <v>-1034.5257526000009</v>
      </c>
      <c r="F53" s="33">
        <f>SUM(F52)</f>
        <v>-2.3454291500034467E-2</v>
      </c>
      <c r="G53" s="34"/>
      <c r="H53" s="34"/>
      <c r="I53" s="40"/>
    </row>
    <row r="54" spans="1:10" ht="12.75" customHeight="1" x14ac:dyDescent="0.2">
      <c r="B54" s="42" t="s">
        <v>67</v>
      </c>
      <c r="C54" s="42"/>
      <c r="D54" s="42"/>
      <c r="E54" s="43">
        <v>44108.164708299999</v>
      </c>
      <c r="F54" s="44">
        <f>+F53+F42+F35+F18+F46+F25+F49</f>
        <v>0.99999999999999989</v>
      </c>
      <c r="G54" s="45"/>
      <c r="H54" s="45"/>
      <c r="I54" s="40"/>
    </row>
    <row r="55" spans="1:10" ht="12.75" customHeight="1" x14ac:dyDescent="0.2">
      <c r="E55" s="38"/>
      <c r="I55" s="40"/>
    </row>
    <row r="56" spans="1:10" ht="37.5" customHeight="1" x14ac:dyDescent="0.2">
      <c r="B56" s="46" t="s">
        <v>68</v>
      </c>
      <c r="C56" s="47"/>
      <c r="D56" s="47"/>
      <c r="E56" s="47"/>
      <c r="F56" s="47"/>
      <c r="G56" s="47"/>
      <c r="H56" s="48"/>
      <c r="I56" s="40"/>
    </row>
    <row r="57" spans="1:10" ht="27" customHeight="1" x14ac:dyDescent="0.2">
      <c r="B57" s="49"/>
      <c r="C57" s="50"/>
      <c r="D57" s="50"/>
      <c r="E57" s="50"/>
      <c r="F57" s="50"/>
      <c r="G57" s="50"/>
      <c r="H57" s="51"/>
    </row>
    <row r="58" spans="1:10" ht="12.75" customHeight="1" x14ac:dyDescent="0.2">
      <c r="E58" s="38"/>
    </row>
    <row r="59" spans="1:10" ht="12.75" customHeight="1" x14ac:dyDescent="0.2">
      <c r="B59" s="29"/>
      <c r="C59" s="21"/>
      <c r="E59" s="18"/>
    </row>
    <row r="60" spans="1:10" ht="12.75" customHeight="1" x14ac:dyDescent="0.2">
      <c r="B60" s="21"/>
      <c r="C60" s="21"/>
      <c r="E60" s="38"/>
      <c r="J60" s="38"/>
    </row>
    <row r="61" spans="1:10" ht="12.75" customHeight="1" x14ac:dyDescent="0.2">
      <c r="B61" s="21"/>
      <c r="C61" s="21"/>
      <c r="E61" s="38"/>
    </row>
    <row r="62" spans="1:10" ht="12.75" customHeight="1" x14ac:dyDescent="0.2">
      <c r="B62" s="21"/>
      <c r="C62" s="21"/>
      <c r="E62" s="38"/>
    </row>
    <row r="63" spans="1:10" ht="12.75" customHeight="1" x14ac:dyDescent="0.2">
      <c r="B63" s="21"/>
      <c r="C63" s="21"/>
    </row>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sheetData>
  <mergeCells count="2">
    <mergeCell ref="B1:H1"/>
    <mergeCell ref="B56:H57"/>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2022-03-19T05:35:28Z</dcterms:created>
  <dcterms:modified xsi:type="dcterms:W3CDTF">2022-03-19T05:35:46Z</dcterms:modified>
</cp:coreProperties>
</file>