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310"/>
  </bookViews>
  <sheets>
    <sheet name="Series II" sheetId="2" r:id="rId1"/>
  </sheets>
  <definedNames>
    <definedName name="_xlnm._FilterDatabase" localSheetId="0" hidden="1">'Series II'!$A$1:$K$97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E17" i="2" l="1"/>
  <c r="E36" i="2"/>
  <c r="E23" i="2"/>
  <c r="F21" i="2"/>
  <c r="F20" i="2"/>
  <c r="F23" i="2" l="1"/>
  <c r="F12" i="2" l="1"/>
  <c r="F11" i="2" l="1"/>
  <c r="F14" i="2"/>
  <c r="F13" i="2"/>
  <c r="F8" i="2"/>
  <c r="F9" i="2"/>
  <c r="F17" i="2" l="1"/>
  <c r="F32" i="2"/>
  <c r="A9" i="2" l="1"/>
  <c r="A10" i="2" s="1"/>
  <c r="A11" i="2" s="1"/>
  <c r="A12" i="2" s="1"/>
  <c r="A13" i="2" s="1"/>
  <c r="A14" i="2" s="1"/>
  <c r="F38" i="2"/>
  <c r="F39" i="2" s="1"/>
  <c r="E39" i="2"/>
  <c r="E42" i="2" s="1"/>
  <c r="A27" i="2" l="1"/>
  <c r="A20" i="2"/>
  <c r="A21" i="2" s="1"/>
  <c r="F33" i="2" l="1"/>
  <c r="F30" i="2"/>
  <c r="A28" i="2" l="1"/>
  <c r="A29" i="2" l="1"/>
  <c r="F34" i="2" l="1"/>
  <c r="F35" i="2" l="1"/>
  <c r="B2" i="2" l="1"/>
  <c r="A30" i="2" l="1"/>
  <c r="A31" i="2" s="1"/>
  <c r="A32" i="2" s="1"/>
  <c r="A33" i="2" s="1"/>
  <c r="F42" i="2" l="1"/>
  <c r="F27" i="2"/>
  <c r="A34" i="2" l="1"/>
  <c r="A35" i="2" s="1"/>
  <c r="F43" i="2"/>
  <c r="F31" i="2" l="1"/>
  <c r="F28" i="2"/>
  <c r="F29" i="2" l="1"/>
  <c r="F36" i="2" l="1"/>
  <c r="F44" i="2" s="1"/>
  <c r="E43" i="2"/>
</calcChain>
</file>

<file path=xl/sharedStrings.xml><?xml version="1.0" encoding="utf-8"?>
<sst xmlns="http://schemas.openxmlformats.org/spreadsheetml/2006/main" count="79" uniqueCount="62">
  <si>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</si>
  <si>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</si>
  <si>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</si>
  <si>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</si>
  <si>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</si>
  <si>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</si>
  <si>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</si>
  <si>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</si>
  <si>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</si>
  <si>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</si>
  <si>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</si>
  <si>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</si>
  <si>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</si>
  <si>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</si>
  <si>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</si>
  <si>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</si>
  <si>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</si>
  <si>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</si>
  <si>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</si>
  <si>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</si>
  <si>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</si>
  <si>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</si>
  <si>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</si>
  <si>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INE477K07018</t>
  </si>
  <si>
    <t>Green Infra Wind Energy Limited</t>
  </si>
  <si>
    <t>INE732Q07AL0</t>
  </si>
  <si>
    <t>INE732Q07AM8</t>
  </si>
  <si>
    <t>CARE D</t>
  </si>
  <si>
    <t>CRISIL AA</t>
  </si>
  <si>
    <t>CARE AAA</t>
  </si>
  <si>
    <t>ICRA AAA</t>
  </si>
  <si>
    <t>NIIF Infrastructure Finance Limted</t>
  </si>
  <si>
    <t>INE246R07418</t>
  </si>
  <si>
    <t>Aggregated Yield %</t>
  </si>
  <si>
    <t>IN002021Z111</t>
  </si>
  <si>
    <t>IN002021Z251</t>
  </si>
  <si>
    <t>INE752E07JM3</t>
  </si>
  <si>
    <t>INE752E07IW4</t>
  </si>
  <si>
    <t>Power Grid Corporation of india Limited</t>
  </si>
  <si>
    <t>CRISIL AAA</t>
  </si>
  <si>
    <t>IND AA-</t>
  </si>
  <si>
    <t>IN002021Z293</t>
  </si>
  <si>
    <t>Governmnet Securities</t>
  </si>
  <si>
    <t>Fixed Deposit</t>
  </si>
  <si>
    <t>INE206D08220</t>
  </si>
  <si>
    <t>364 DAY TBILL 01DEC22</t>
  </si>
  <si>
    <t>IN002021Z368</t>
  </si>
  <si>
    <t>Nuclear Power Corporation of India Limited</t>
  </si>
  <si>
    <t>IN002021Z384</t>
  </si>
  <si>
    <t>364 DAY TBILL 19JAN23</t>
  </si>
  <si>
    <t>IN002021Z442</t>
  </si>
  <si>
    <t>364 DAY TBILL 13OCT22</t>
  </si>
  <si>
    <t>364 DAY TBILL 15DEC22</t>
  </si>
  <si>
    <t>IN002021Z509</t>
  </si>
  <si>
    <t>IN0020130061</t>
  </si>
  <si>
    <t>8.83% GOI 25NOV2023</t>
  </si>
  <si>
    <t>364 DAY TBILL 02MAR23</t>
  </si>
  <si>
    <t>4.56% GOI 29NOV2023</t>
  </si>
  <si>
    <t>IN0020210210</t>
  </si>
  <si>
    <t>364 DAY TBILL 16JUN22</t>
  </si>
  <si>
    <t>364 DAY TBILL 15SEP22</t>
  </si>
  <si>
    <t>IIFCL MF INFRASTRUCTURE DEBT FUND SR - II (BSE SCRIP CODE-540456)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</si>
</sst>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3" x14ac:knownFonts="1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66" fontId="0" fillId="0" borderId="0" xfId="0" applyNumberFormat="1"/>
    <xf numFmtId="166" fontId="8" fillId="3" borderId="0" xfId="0" applyNumberFormat="1" applyFont="1" applyFill="1"/>
    <xf numFmtId="166" fontId="9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8" fillId="3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0" fontId="10" fillId="0" borderId="0" xfId="0" applyFont="1" applyBorder="1" applyAlignment="1">
      <alignment horizontal="left" vertical="top"/>
    </xf>
    <xf numFmtId="4" fontId="9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7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6" fontId="0" fillId="0" borderId="0" xfId="0" applyNumberFormat="1" applyFont="1"/>
    <xf numFmtId="0" fontId="0" fillId="0" borderId="0" xfId="0" applyFont="1" applyFill="1"/>
    <xf numFmtId="43" fontId="0" fillId="0" borderId="0" xfId="1" applyFont="1" applyFill="1"/>
    <xf numFmtId="39" fontId="0" fillId="0" borderId="0" xfId="0" applyNumberFormat="1" applyFont="1"/>
    <xf numFmtId="4" fontId="8" fillId="3" borderId="0" xfId="0" applyNumberFormat="1" applyFont="1" applyFill="1"/>
    <xf numFmtId="10" fontId="8" fillId="3" borderId="0" xfId="3" applyNumberFormat="1" applyFont="1" applyFill="1"/>
    <xf numFmtId="166" fontId="0" fillId="0" borderId="0" xfId="0" applyNumberFormat="1" applyFont="1" applyFill="1"/>
    <xf numFmtId="0" fontId="8" fillId="0" borderId="0" xfId="0" applyFont="1" applyFill="1"/>
    <xf numFmtId="39" fontId="8" fillId="0" borderId="0" xfId="0" applyNumberFormat="1" applyFont="1" applyFill="1"/>
    <xf numFmtId="10" fontId="8" fillId="0" borderId="0" xfId="0" applyNumberFormat="1" applyFont="1" applyFill="1"/>
    <xf numFmtId="166" fontId="8" fillId="0" borderId="0" xfId="0" applyNumberFormat="1" applyFont="1" applyFill="1"/>
    <xf numFmtId="0" fontId="12" fillId="0" borderId="0" xfId="0" applyFont="1" applyFill="1"/>
    <xf numFmtId="166" fontId="1" fillId="2" borderId="0" xfId="1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6" fontId="1" fillId="2" borderId="3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zoomScale="85" zoomScaleNormal="85" workbookViewId="0">
      <selection activeCell="B1" sqref="B1:H1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27" customWidth="1"/>
    <col min="10" max="10" width="17.42578125" bestFit="1" customWidth="1"/>
    <col min="11" max="11" width="8" bestFit="1" customWidth="1"/>
  </cols>
  <sheetData>
    <row r="1" spans="1:11" ht="18.75" x14ac:dyDescent="0.2">
      <c r="A1" s="1"/>
      <c r="B1" s="53" t="s">
        <v>61</v>
      </c>
      <c r="C1" s="54"/>
      <c r="D1" s="54"/>
      <c r="E1" s="54"/>
      <c r="F1" s="54"/>
      <c r="G1" s="54"/>
      <c r="H1" s="54"/>
    </row>
    <row r="2" spans="1:11" x14ac:dyDescent="0.2">
      <c r="A2" s="2" t="s">
        <v>0</v>
      </c>
      <c r="B2" s="3" t="e">
        <f>#REF!</f>
        <v>#REF!</v>
      </c>
      <c r="C2" s="3"/>
      <c r="D2" s="4"/>
      <c r="E2" s="5"/>
      <c r="F2" s="6"/>
      <c r="G2" s="51"/>
      <c r="H2" s="52"/>
    </row>
    <row r="3" spans="1:11" ht="15.75" customHeight="1" x14ac:dyDescent="0.2">
      <c r="A3" s="7"/>
      <c r="B3" s="8"/>
      <c r="C3" s="8"/>
      <c r="D3" s="2"/>
      <c r="E3" s="5"/>
      <c r="F3" s="6"/>
      <c r="G3" s="51"/>
      <c r="H3" s="52"/>
    </row>
    <row r="4" spans="1:11" ht="25.5" x14ac:dyDescent="0.2">
      <c r="A4" s="9" t="s">
        <v>13</v>
      </c>
      <c r="B4" s="10" t="s">
        <v>6</v>
      </c>
      <c r="C4" s="10" t="s">
        <v>17</v>
      </c>
      <c r="D4" s="10" t="s">
        <v>15</v>
      </c>
      <c r="E4" s="18" t="s">
        <v>8</v>
      </c>
      <c r="F4" s="11" t="s">
        <v>12</v>
      </c>
      <c r="G4" s="50" t="s">
        <v>2</v>
      </c>
      <c r="H4" s="48" t="s">
        <v>33</v>
      </c>
    </row>
    <row r="5" spans="1:11" ht="12.75" customHeight="1" x14ac:dyDescent="0.2">
      <c r="E5" s="19"/>
      <c r="F5" s="21"/>
      <c r="G5" s="15"/>
    </row>
    <row r="6" spans="1:11" ht="12.75" customHeight="1" x14ac:dyDescent="0.2">
      <c r="B6" s="24" t="s">
        <v>1</v>
      </c>
      <c r="E6" s="19"/>
      <c r="F6" s="21"/>
      <c r="G6" s="15"/>
    </row>
    <row r="7" spans="1:11" s="27" customFormat="1" ht="12.75" customHeight="1" x14ac:dyDescent="0.2">
      <c r="B7" s="24" t="s">
        <v>4</v>
      </c>
      <c r="C7" s="43"/>
      <c r="D7" s="43"/>
      <c r="E7" s="44"/>
      <c r="F7" s="45"/>
      <c r="G7" s="46"/>
      <c r="J7" s="12"/>
      <c r="K7" s="25"/>
    </row>
    <row r="8" spans="1:11" s="27" customFormat="1" ht="12.75" customHeight="1" x14ac:dyDescent="0.2">
      <c r="A8">
        <v>1</v>
      </c>
      <c r="B8" s="37" t="s">
        <v>52</v>
      </c>
      <c r="C8" s="37" t="s">
        <v>48</v>
      </c>
      <c r="D8" s="47" t="s">
        <v>5</v>
      </c>
      <c r="E8" s="31">
        <v>182.59775519999999</v>
      </c>
      <c r="F8" s="32">
        <f t="shared" ref="F8:F14" si="0">+E8/$E$44</f>
        <v>9.8664568360364111E-3</v>
      </c>
      <c r="G8" s="42">
        <v>44910</v>
      </c>
      <c r="H8" s="32">
        <v>4.5200000000000004E-2</v>
      </c>
      <c r="I8" s="28"/>
      <c r="J8"/>
      <c r="K8" s="32"/>
    </row>
    <row r="9" spans="1:11" s="27" customFormat="1" ht="12.75" customHeight="1" x14ac:dyDescent="0.2">
      <c r="A9">
        <f>+A8+1</f>
        <v>2</v>
      </c>
      <c r="B9" s="34" t="s">
        <v>49</v>
      </c>
      <c r="C9" s="47" t="s">
        <v>50</v>
      </c>
      <c r="D9" s="47" t="s">
        <v>5</v>
      </c>
      <c r="E9" s="31">
        <v>134.59414960000001</v>
      </c>
      <c r="F9" s="32">
        <f t="shared" si="0"/>
        <v>7.2726379683961612E-3</v>
      </c>
      <c r="G9" s="42">
        <v>44945</v>
      </c>
      <c r="H9" s="32">
        <v>4.65E-2</v>
      </c>
      <c r="I9" s="28"/>
      <c r="J9"/>
      <c r="K9" s="32"/>
    </row>
    <row r="10" spans="1:11" s="27" customFormat="1" ht="12.75" customHeight="1" x14ac:dyDescent="0.2">
      <c r="A10">
        <f t="shared" ref="A10:A14" si="1">+A9+1</f>
        <v>3</v>
      </c>
      <c r="B10" s="37" t="s">
        <v>56</v>
      </c>
      <c r="C10" s="37" t="s">
        <v>53</v>
      </c>
      <c r="D10" s="47" t="s">
        <v>5</v>
      </c>
      <c r="E10" s="31">
        <v>103.3681983</v>
      </c>
      <c r="F10" s="32">
        <f t="shared" si="0"/>
        <v>5.5853800920428976E-3</v>
      </c>
      <c r="G10" s="42">
        <v>44987</v>
      </c>
      <c r="H10" s="32">
        <v>4.7800000000000002E-2</v>
      </c>
      <c r="I10" s="28"/>
      <c r="J10"/>
      <c r="K10" s="32"/>
    </row>
    <row r="11" spans="1:11" s="27" customFormat="1" ht="12.75" customHeight="1" x14ac:dyDescent="0.2">
      <c r="A11">
        <f t="shared" si="1"/>
        <v>4</v>
      </c>
      <c r="B11" s="47" t="s">
        <v>59</v>
      </c>
      <c r="C11" s="47" t="s">
        <v>34</v>
      </c>
      <c r="D11" s="47" t="s">
        <v>5</v>
      </c>
      <c r="E11" s="31">
        <v>92.700174000000004</v>
      </c>
      <c r="F11" s="32">
        <f t="shared" si="0"/>
        <v>5.0089458354089606E-3</v>
      </c>
      <c r="G11" s="42">
        <v>44728</v>
      </c>
      <c r="H11" s="32">
        <v>3.8599999999999995E-2</v>
      </c>
      <c r="I11" s="28"/>
      <c r="J11"/>
      <c r="K11" s="32"/>
    </row>
    <row r="12" spans="1:11" s="27" customFormat="1" ht="12.75" customHeight="1" x14ac:dyDescent="0.2">
      <c r="A12">
        <f t="shared" si="1"/>
        <v>5</v>
      </c>
      <c r="B12" s="47" t="s">
        <v>60</v>
      </c>
      <c r="C12" s="47" t="s">
        <v>35</v>
      </c>
      <c r="D12" s="47" t="s">
        <v>5</v>
      </c>
      <c r="E12" s="31">
        <v>74.638611999999995</v>
      </c>
      <c r="F12" s="32">
        <f t="shared" si="0"/>
        <v>4.0330103882880008E-3</v>
      </c>
      <c r="G12" s="42">
        <v>44819</v>
      </c>
      <c r="H12" s="32">
        <v>4.3799999999999999E-2</v>
      </c>
      <c r="I12" s="28"/>
      <c r="J12"/>
      <c r="K12" s="32"/>
    </row>
    <row r="13" spans="1:11" s="27" customFormat="1" ht="12.75" customHeight="1" x14ac:dyDescent="0.2">
      <c r="A13">
        <f t="shared" si="1"/>
        <v>6</v>
      </c>
      <c r="B13" s="47" t="s">
        <v>45</v>
      </c>
      <c r="C13" s="47" t="s">
        <v>46</v>
      </c>
      <c r="D13" s="47" t="s">
        <v>5</v>
      </c>
      <c r="E13" s="31">
        <v>62.235135999999997</v>
      </c>
      <c r="F13" s="32">
        <f t="shared" si="0"/>
        <v>3.3628030221745891E-3</v>
      </c>
      <c r="G13" s="42">
        <v>44896</v>
      </c>
      <c r="H13" s="32">
        <v>4.5200000000000004E-2</v>
      </c>
      <c r="I13" s="28"/>
      <c r="J13" s="34"/>
      <c r="K13" s="32"/>
    </row>
    <row r="14" spans="1:11" s="27" customFormat="1" ht="12.75" customHeight="1" x14ac:dyDescent="0.2">
      <c r="A14">
        <f t="shared" si="1"/>
        <v>7</v>
      </c>
      <c r="B14" s="47" t="s">
        <v>51</v>
      </c>
      <c r="C14" s="47" t="s">
        <v>41</v>
      </c>
      <c r="D14" s="47" t="s">
        <v>5</v>
      </c>
      <c r="E14" s="31">
        <v>39.704635099999997</v>
      </c>
      <c r="F14" s="32">
        <f t="shared" si="0"/>
        <v>2.1453936713277089E-3</v>
      </c>
      <c r="G14" s="42">
        <v>44847</v>
      </c>
      <c r="H14" s="32">
        <v>4.4365000000000002E-2</v>
      </c>
      <c r="I14" s="28"/>
      <c r="J14" s="34"/>
      <c r="K14" s="32"/>
    </row>
    <row r="15" spans="1:11" s="27" customFormat="1" ht="12.75" customHeight="1" x14ac:dyDescent="0.2">
      <c r="A15"/>
      <c r="B15" s="37"/>
      <c r="C15" s="37"/>
      <c r="D15" s="47"/>
      <c r="E15" s="31"/>
      <c r="F15" s="32"/>
      <c r="G15" s="42"/>
      <c r="H15" s="32"/>
      <c r="I15" s="28"/>
      <c r="J15"/>
      <c r="K15" s="32"/>
    </row>
    <row r="16" spans="1:11" s="27" customFormat="1" ht="12.75" customHeight="1" x14ac:dyDescent="0.2">
      <c r="A16"/>
      <c r="B16" s="47"/>
      <c r="C16" s="47"/>
      <c r="D16" s="47"/>
      <c r="E16" s="31"/>
      <c r="F16" s="32"/>
      <c r="G16" s="42"/>
      <c r="H16" s="32"/>
      <c r="I16" s="33"/>
      <c r="J16"/>
      <c r="K16" s="32"/>
    </row>
    <row r="17" spans="1:14" s="27" customFormat="1" ht="12.75" customHeight="1" x14ac:dyDescent="0.2">
      <c r="B17" s="13" t="s">
        <v>16</v>
      </c>
      <c r="C17" s="13"/>
      <c r="D17" s="13"/>
      <c r="E17" s="20">
        <f>SUM(E8:E16)</f>
        <v>689.83866019999994</v>
      </c>
      <c r="F17" s="22">
        <f>SUM(F8:F16)</f>
        <v>3.7274627813674729E-2</v>
      </c>
      <c r="G17" s="16"/>
      <c r="H17" s="16"/>
      <c r="I17"/>
      <c r="J17"/>
      <c r="K17" s="32"/>
    </row>
    <row r="18" spans="1:14" ht="12.75" customHeight="1" x14ac:dyDescent="0.2">
      <c r="E18" s="19"/>
      <c r="F18" s="21"/>
      <c r="G18" s="15"/>
      <c r="I18"/>
      <c r="K18" s="32"/>
      <c r="N18" s="21"/>
    </row>
    <row r="19" spans="1:14" ht="12.75" customHeight="1" x14ac:dyDescent="0.2">
      <c r="B19" s="24" t="s">
        <v>42</v>
      </c>
      <c r="E19" s="19"/>
      <c r="F19" s="21"/>
      <c r="G19" s="15"/>
      <c r="I19"/>
      <c r="K19" s="32"/>
      <c r="N19" s="21"/>
    </row>
    <row r="20" spans="1:14" ht="12.75" customHeight="1" x14ac:dyDescent="0.2">
      <c r="A20">
        <f>+A15+1</f>
        <v>1</v>
      </c>
      <c r="B20" t="s">
        <v>55</v>
      </c>
      <c r="C20" t="s">
        <v>54</v>
      </c>
      <c r="D20" s="47" t="s">
        <v>5</v>
      </c>
      <c r="E20" s="31">
        <v>900.09247530000005</v>
      </c>
      <c r="F20" s="32">
        <f>+E20/$E$44</f>
        <v>4.8635447605922269E-2</v>
      </c>
      <c r="G20" s="42">
        <v>45255</v>
      </c>
      <c r="H20" s="32">
        <v>5.3704000000000002E-2</v>
      </c>
      <c r="I20"/>
      <c r="K20" s="32"/>
      <c r="N20" s="21"/>
    </row>
    <row r="21" spans="1:14" ht="12.75" customHeight="1" x14ac:dyDescent="0.2">
      <c r="A21">
        <f>+A20+1</f>
        <v>2</v>
      </c>
      <c r="B21" t="s">
        <v>57</v>
      </c>
      <c r="C21" t="s">
        <v>58</v>
      </c>
      <c r="D21" s="47" t="s">
        <v>5</v>
      </c>
      <c r="E21" s="31">
        <v>118.69483710000002</v>
      </c>
      <c r="F21" s="32">
        <f>+E21/$E$44</f>
        <v>6.4135371523314517E-3</v>
      </c>
      <c r="G21" s="42">
        <v>45259</v>
      </c>
      <c r="H21" s="32">
        <v>5.4281499999999996E-2</v>
      </c>
      <c r="I21"/>
      <c r="K21" s="32"/>
      <c r="N21" s="21"/>
    </row>
    <row r="22" spans="1:14" ht="12.75" customHeight="1" x14ac:dyDescent="0.2">
      <c r="B22" s="24"/>
      <c r="E22" s="19"/>
      <c r="F22" s="21"/>
      <c r="G22" s="15"/>
      <c r="I22"/>
      <c r="K22" s="32"/>
      <c r="N22" s="21"/>
    </row>
    <row r="23" spans="1:14" ht="12.75" customHeight="1" x14ac:dyDescent="0.2">
      <c r="B23" s="13" t="s">
        <v>16</v>
      </c>
      <c r="C23" s="13"/>
      <c r="D23" s="13"/>
      <c r="E23" s="20">
        <f>SUM(E20:E22)</f>
        <v>1018.7873124</v>
      </c>
      <c r="F23" s="22">
        <f>SUM(F20:F22)</f>
        <v>5.5048984758253719E-2</v>
      </c>
      <c r="G23" s="16"/>
      <c r="H23" s="16"/>
      <c r="I23"/>
      <c r="J23" s="21"/>
      <c r="K23" s="32"/>
      <c r="N23" s="21"/>
    </row>
    <row r="24" spans="1:14" ht="12.75" customHeight="1" x14ac:dyDescent="0.2">
      <c r="E24" s="19"/>
      <c r="F24" s="21"/>
      <c r="G24" s="15"/>
      <c r="I24"/>
      <c r="J24" s="21"/>
      <c r="K24" s="32"/>
      <c r="N24" s="21"/>
    </row>
    <row r="25" spans="1:14" ht="12.75" customHeight="1" x14ac:dyDescent="0.2">
      <c r="B25" s="24" t="s">
        <v>11</v>
      </c>
      <c r="E25" s="19"/>
      <c r="F25" s="21"/>
      <c r="G25" s="15"/>
      <c r="I25"/>
      <c r="N25" s="21"/>
    </row>
    <row r="26" spans="1:14" ht="12.75" customHeight="1" x14ac:dyDescent="0.2">
      <c r="B26" s="24" t="s">
        <v>10</v>
      </c>
      <c r="E26" s="19"/>
      <c r="F26" s="21"/>
      <c r="G26" s="15"/>
      <c r="I26"/>
      <c r="N26" s="21"/>
    </row>
    <row r="27" spans="1:14" ht="12.75" customHeight="1" x14ac:dyDescent="0.2">
      <c r="A27">
        <f>+A15+1</f>
        <v>1</v>
      </c>
      <c r="B27" s="37" t="s">
        <v>24</v>
      </c>
      <c r="C27" s="37" t="s">
        <v>23</v>
      </c>
      <c r="D27" s="37" t="s">
        <v>28</v>
      </c>
      <c r="E27" s="31">
        <v>5498.8620000000001</v>
      </c>
      <c r="F27" s="32">
        <f t="shared" ref="F27:F35" si="2">+E27/$E$44</f>
        <v>0.2971245977854215</v>
      </c>
      <c r="G27" s="42">
        <v>45142</v>
      </c>
      <c r="H27" s="32">
        <v>8.8800000000000004E-2</v>
      </c>
      <c r="I27" s="33"/>
      <c r="N27" s="21"/>
    </row>
    <row r="28" spans="1:14" ht="12.75" customHeight="1" x14ac:dyDescent="0.2">
      <c r="A28">
        <f>A27+1</f>
        <v>2</v>
      </c>
      <c r="B28" s="37" t="s">
        <v>31</v>
      </c>
      <c r="C28" s="37" t="s">
        <v>32</v>
      </c>
      <c r="D28" s="37" t="s">
        <v>30</v>
      </c>
      <c r="E28" s="31">
        <v>3588.5639999999999</v>
      </c>
      <c r="F28" s="32">
        <f t="shared" si="2"/>
        <v>0.19390387231526146</v>
      </c>
      <c r="G28" s="42">
        <v>45306</v>
      </c>
      <c r="H28" s="32">
        <v>6.5756499999999996E-2</v>
      </c>
      <c r="I28" s="33"/>
      <c r="N28" s="21"/>
    </row>
    <row r="29" spans="1:14" s="34" customFormat="1" ht="12.75" customHeight="1" x14ac:dyDescent="0.2">
      <c r="A29">
        <f t="shared" ref="A29:A32" si="3">A28+1</f>
        <v>3</v>
      </c>
      <c r="B29" s="37" t="s">
        <v>19</v>
      </c>
      <c r="C29" s="37" t="s">
        <v>18</v>
      </c>
      <c r="D29" s="37" t="s">
        <v>27</v>
      </c>
      <c r="E29" s="31">
        <v>1433.19</v>
      </c>
      <c r="F29" s="32">
        <f t="shared" si="2"/>
        <v>7.7440750886290335E-2</v>
      </c>
      <c r="G29" s="42">
        <v>44915</v>
      </c>
      <c r="H29" s="32">
        <v>0</v>
      </c>
      <c r="I29" s="33"/>
      <c r="N29" s="35"/>
    </row>
    <row r="30" spans="1:14" ht="12.75" customHeight="1" x14ac:dyDescent="0.2">
      <c r="A30">
        <f t="shared" si="3"/>
        <v>4</v>
      </c>
      <c r="B30" s="37" t="s">
        <v>38</v>
      </c>
      <c r="C30" s="37" t="s">
        <v>36</v>
      </c>
      <c r="D30" s="37" t="s">
        <v>39</v>
      </c>
      <c r="E30" s="31">
        <v>1105.769</v>
      </c>
      <c r="F30" s="32">
        <f t="shared" si="2"/>
        <v>5.9748938847453845E-2</v>
      </c>
      <c r="G30" s="42">
        <v>46382</v>
      </c>
      <c r="H30" s="32">
        <v>6.547E-2</v>
      </c>
      <c r="I30" s="33"/>
      <c r="N30" s="21"/>
    </row>
    <row r="31" spans="1:14" ht="12.75" customHeight="1" x14ac:dyDescent="0.2">
      <c r="A31">
        <f t="shared" si="3"/>
        <v>5</v>
      </c>
      <c r="B31" s="37" t="s">
        <v>20</v>
      </c>
      <c r="C31" s="37" t="s">
        <v>22</v>
      </c>
      <c r="D31" s="37" t="s">
        <v>40</v>
      </c>
      <c r="E31" s="31">
        <v>979.38499999999999</v>
      </c>
      <c r="F31" s="32">
        <f t="shared" si="2"/>
        <v>5.2919926741583086E-2</v>
      </c>
      <c r="G31" s="42">
        <v>46568</v>
      </c>
      <c r="H31" s="32">
        <v>9.8899999999999988E-2</v>
      </c>
      <c r="I31" s="33"/>
      <c r="N31" s="21"/>
    </row>
    <row r="32" spans="1:14" ht="12.75" customHeight="1" x14ac:dyDescent="0.2">
      <c r="A32">
        <f t="shared" si="3"/>
        <v>6</v>
      </c>
      <c r="B32" s="37" t="s">
        <v>47</v>
      </c>
      <c r="C32" s="37" t="s">
        <v>44</v>
      </c>
      <c r="D32" s="37" t="s">
        <v>39</v>
      </c>
      <c r="E32" s="31">
        <v>965.92949999999996</v>
      </c>
      <c r="F32" s="32">
        <f t="shared" si="2"/>
        <v>5.2192874485043138E-2</v>
      </c>
      <c r="G32" s="42">
        <v>46354</v>
      </c>
      <c r="H32" s="32">
        <v>6.6420000000000007E-2</v>
      </c>
      <c r="I32" s="33"/>
      <c r="J32" s="34"/>
      <c r="K32" s="32"/>
      <c r="N32" s="21"/>
    </row>
    <row r="33" spans="1:14" ht="12.75" customHeight="1" x14ac:dyDescent="0.2">
      <c r="A33">
        <f>A32+1</f>
        <v>7</v>
      </c>
      <c r="B33" s="37" t="s">
        <v>38</v>
      </c>
      <c r="C33" s="37" t="s">
        <v>37</v>
      </c>
      <c r="D33" s="37" t="s">
        <v>39</v>
      </c>
      <c r="E33" s="31">
        <v>552.32550000000003</v>
      </c>
      <c r="F33" s="32">
        <f t="shared" si="2"/>
        <v>2.9844264510389937E-2</v>
      </c>
      <c r="G33" s="42">
        <v>46263</v>
      </c>
      <c r="H33" s="32">
        <v>6.5049999999999997E-2</v>
      </c>
      <c r="I33" s="33"/>
      <c r="J33" s="34"/>
      <c r="K33" s="32"/>
      <c r="N33" s="21"/>
    </row>
    <row r="34" spans="1:14" ht="12.75" customHeight="1" x14ac:dyDescent="0.2">
      <c r="A34">
        <f t="shared" ref="A34:A35" si="4">A33+1</f>
        <v>8</v>
      </c>
      <c r="B34" s="37" t="s">
        <v>21</v>
      </c>
      <c r="C34" s="37" t="s">
        <v>25</v>
      </c>
      <c r="D34" s="37" t="s">
        <v>29</v>
      </c>
      <c r="E34" s="31">
        <v>495.69216</v>
      </c>
      <c r="F34" s="32">
        <f t="shared" si="2"/>
        <v>2.6784148004693843E-2</v>
      </c>
      <c r="G34" s="42">
        <v>46387</v>
      </c>
      <c r="H34" s="32">
        <v>8.2650000000000001E-2</v>
      </c>
      <c r="I34" s="33"/>
      <c r="K34" s="32"/>
      <c r="N34" s="21"/>
    </row>
    <row r="35" spans="1:14" ht="12.75" customHeight="1" x14ac:dyDescent="0.2">
      <c r="A35">
        <f t="shared" si="4"/>
        <v>9</v>
      </c>
      <c r="B35" s="37" t="s">
        <v>21</v>
      </c>
      <c r="C35" s="37" t="s">
        <v>26</v>
      </c>
      <c r="D35" s="37" t="s">
        <v>29</v>
      </c>
      <c r="E35" s="31">
        <v>494.54111999999998</v>
      </c>
      <c r="F35" s="32">
        <f t="shared" si="2"/>
        <v>2.6721952900136767E-2</v>
      </c>
      <c r="G35" s="42">
        <v>46477</v>
      </c>
      <c r="H35" s="32">
        <v>8.3749999999999991E-2</v>
      </c>
      <c r="I35" s="33"/>
      <c r="K35" s="32"/>
      <c r="N35" s="21"/>
    </row>
    <row r="36" spans="1:14" ht="12.75" customHeight="1" x14ac:dyDescent="0.2">
      <c r="B36" s="13" t="s">
        <v>16</v>
      </c>
      <c r="C36" s="13"/>
      <c r="D36" s="13"/>
      <c r="E36" s="20">
        <f>SUM(E27:E35)</f>
        <v>15114.258280000002</v>
      </c>
      <c r="F36" s="41">
        <f>SUM(F27:F35)</f>
        <v>0.81668132647627389</v>
      </c>
      <c r="G36" s="16"/>
      <c r="H36" s="16"/>
      <c r="I36"/>
      <c r="K36" s="32"/>
    </row>
    <row r="37" spans="1:14" ht="12.75" customHeight="1" x14ac:dyDescent="0.2">
      <c r="E37" s="19"/>
      <c r="F37" s="21"/>
      <c r="G37" s="15"/>
      <c r="H37" s="38"/>
      <c r="I37"/>
      <c r="K37" s="32"/>
      <c r="L37" s="34"/>
      <c r="M37" s="39"/>
      <c r="N37" s="36"/>
    </row>
    <row r="38" spans="1:14" ht="12.75" customHeight="1" x14ac:dyDescent="0.2">
      <c r="B38" s="49" t="s">
        <v>43</v>
      </c>
      <c r="C38" s="49"/>
      <c r="D38" s="27" t="s">
        <v>14</v>
      </c>
      <c r="E38" s="31">
        <v>371.5</v>
      </c>
      <c r="F38" s="32">
        <f t="shared" ref="F38" si="5">+E38/$E$44</f>
        <v>2.0073569418051242E-2</v>
      </c>
      <c r="G38" s="15"/>
      <c r="H38" s="38"/>
      <c r="I38"/>
      <c r="K38" s="32"/>
      <c r="L38" s="34"/>
      <c r="M38" s="39"/>
      <c r="N38" s="36"/>
    </row>
    <row r="39" spans="1:14" ht="12.75" customHeight="1" x14ac:dyDescent="0.2">
      <c r="B39" s="13" t="s">
        <v>16</v>
      </c>
      <c r="C39" s="13"/>
      <c r="D39" s="13"/>
      <c r="E39" s="20">
        <f>SUM(E38)</f>
        <v>371.5</v>
      </c>
      <c r="F39" s="22">
        <f>SUM(F38)</f>
        <v>2.0073569418051242E-2</v>
      </c>
      <c r="G39" s="16"/>
      <c r="H39" s="16"/>
      <c r="I39"/>
      <c r="K39" s="32"/>
      <c r="L39" s="34"/>
      <c r="M39" s="39"/>
      <c r="N39" s="36"/>
    </row>
    <row r="40" spans="1:14" ht="12.75" customHeight="1" x14ac:dyDescent="0.2">
      <c r="E40" s="19"/>
      <c r="F40" s="21"/>
      <c r="G40" s="15"/>
      <c r="H40" s="38"/>
      <c r="I40"/>
      <c r="K40" s="32"/>
      <c r="L40" s="34"/>
      <c r="M40" s="39"/>
      <c r="N40" s="36"/>
    </row>
    <row r="41" spans="1:14" ht="12.75" customHeight="1" x14ac:dyDescent="0.2">
      <c r="B41" s="24" t="s">
        <v>9</v>
      </c>
      <c r="C41" s="24"/>
      <c r="E41" s="19"/>
      <c r="F41" s="21"/>
      <c r="G41" s="15"/>
      <c r="H41" s="38"/>
      <c r="I41" s="38"/>
      <c r="J41" s="21"/>
      <c r="K41" s="32"/>
    </row>
    <row r="42" spans="1:14" ht="12.75" customHeight="1" x14ac:dyDescent="0.2">
      <c r="B42" s="24" t="s">
        <v>3</v>
      </c>
      <c r="C42" s="24"/>
      <c r="E42" s="30">
        <f>E44-E36-E17-E39-E23</f>
        <v>1312.5385702999981</v>
      </c>
      <c r="F42" s="21">
        <f>+E42/$E$44</f>
        <v>7.0921491533746273E-2</v>
      </c>
      <c r="G42" s="15"/>
      <c r="H42" s="38"/>
      <c r="I42" s="33"/>
    </row>
    <row r="43" spans="1:14" ht="12.75" customHeight="1" x14ac:dyDescent="0.2">
      <c r="B43" s="13" t="s">
        <v>16</v>
      </c>
      <c r="C43" s="13"/>
      <c r="D43" s="13"/>
      <c r="E43" s="40">
        <f>SUM(E42)</f>
        <v>1312.5385702999981</v>
      </c>
      <c r="F43" s="22">
        <f>SUM(F42)</f>
        <v>7.0921491533746273E-2</v>
      </c>
      <c r="G43" s="16"/>
      <c r="H43" s="16"/>
      <c r="I43" s="38"/>
    </row>
    <row r="44" spans="1:14" ht="12.75" customHeight="1" x14ac:dyDescent="0.2">
      <c r="B44" s="14" t="s">
        <v>7</v>
      </c>
      <c r="C44" s="14"/>
      <c r="D44" s="14"/>
      <c r="E44" s="26">
        <v>18506.9228229</v>
      </c>
      <c r="F44" s="23">
        <f>+F43+F36+F17+F39+F23</f>
        <v>0.99999999999999989</v>
      </c>
      <c r="G44" s="17"/>
      <c r="H44" s="17"/>
      <c r="I44" s="28"/>
      <c r="J44" s="21"/>
      <c r="K44" s="32"/>
    </row>
    <row r="45" spans="1:14" ht="12.75" customHeight="1" x14ac:dyDescent="0.2">
      <c r="E45" s="30"/>
      <c r="H45" s="28"/>
      <c r="I45" s="28"/>
      <c r="J45" s="21"/>
      <c r="K45" s="32"/>
    </row>
    <row r="46" spans="1:14" ht="12.75" customHeight="1" x14ac:dyDescent="0.2">
      <c r="E46" s="30"/>
      <c r="F46" s="19"/>
      <c r="H46" s="28"/>
      <c r="I46" s="28"/>
      <c r="J46" s="21"/>
      <c r="K46" s="32"/>
    </row>
    <row r="47" spans="1:14" ht="12.75" customHeight="1" x14ac:dyDescent="0.2">
      <c r="E47" s="30"/>
      <c r="F47" s="21"/>
      <c r="H47" s="28"/>
      <c r="I47" s="28"/>
      <c r="J47" s="21"/>
      <c r="K47" s="32"/>
    </row>
    <row r="48" spans="1:14" ht="12.75" customHeight="1" x14ac:dyDescent="0.2">
      <c r="E48" s="19"/>
      <c r="H48" s="28"/>
      <c r="I48" s="28"/>
      <c r="K48" s="32"/>
    </row>
    <row r="49" spans="2:11" ht="12.75" customHeight="1" x14ac:dyDescent="0.2">
      <c r="B49" s="24"/>
      <c r="C49" s="24"/>
      <c r="E49" s="30"/>
      <c r="H49" s="28"/>
      <c r="I49" s="28"/>
      <c r="J49" s="27"/>
      <c r="K49" s="32"/>
    </row>
    <row r="50" spans="2:11" ht="12.75" customHeight="1" x14ac:dyDescent="0.2">
      <c r="B50" s="24"/>
      <c r="C50" s="24"/>
      <c r="E50" s="30"/>
      <c r="J50" s="21"/>
      <c r="K50" s="32"/>
    </row>
    <row r="51" spans="2:11" ht="12.75" customHeight="1" x14ac:dyDescent="0.2">
      <c r="B51" s="24"/>
      <c r="C51" s="24"/>
      <c r="E51" s="30"/>
      <c r="J51" s="21"/>
      <c r="K51" s="32"/>
    </row>
    <row r="52" spans="2:11" ht="12.75" customHeight="1" x14ac:dyDescent="0.2">
      <c r="B52" s="24"/>
      <c r="C52" s="24"/>
      <c r="J52" s="21"/>
      <c r="K52" s="32"/>
    </row>
    <row r="53" spans="2:11" ht="12.75" customHeight="1" x14ac:dyDescent="0.2">
      <c r="B53" s="24"/>
      <c r="C53" s="24"/>
      <c r="H53" s="33"/>
      <c r="I53" s="33"/>
    </row>
    <row r="54" spans="2:11" ht="12.75" customHeight="1" x14ac:dyDescent="0.2">
      <c r="H54" s="33"/>
      <c r="I54" s="33"/>
      <c r="K54" s="21"/>
    </row>
    <row r="55" spans="2:11" ht="12.75" customHeight="1" x14ac:dyDescent="0.2"/>
    <row r="56" spans="2:11" ht="12.75" customHeight="1" x14ac:dyDescent="0.2"/>
    <row r="57" spans="2:11" ht="12.75" customHeight="1" x14ac:dyDescent="0.2">
      <c r="H57" s="31"/>
      <c r="I57" s="31"/>
    </row>
    <row r="58" spans="2:11" ht="12.75" customHeight="1" x14ac:dyDescent="0.2"/>
    <row r="59" spans="2:11" ht="12.75" customHeight="1" x14ac:dyDescent="0.2"/>
    <row r="60" spans="2:11" ht="12.75" customHeight="1" x14ac:dyDescent="0.2"/>
    <row r="61" spans="2:11" ht="12.75" customHeight="1" x14ac:dyDescent="0.2">
      <c r="H61" s="31"/>
      <c r="I61" s="31"/>
    </row>
    <row r="62" spans="2:11" ht="12.75" customHeight="1" x14ac:dyDescent="0.2">
      <c r="H62" s="29"/>
      <c r="I62" s="29"/>
    </row>
    <row r="63" spans="2:11" ht="12.75" customHeight="1" x14ac:dyDescent="0.2">
      <c r="H63" s="28"/>
      <c r="I63" s="28"/>
    </row>
    <row r="64" spans="2:11" ht="12.75" customHeight="1" x14ac:dyDescent="0.2">
      <c r="H64" s="29"/>
      <c r="I64" s="29"/>
    </row>
    <row r="65" spans="10:10" ht="12.75" customHeight="1" x14ac:dyDescent="0.2"/>
    <row r="66" spans="10:10" ht="12.75" customHeight="1" x14ac:dyDescent="0.2"/>
    <row r="67" spans="10:10" ht="12.75" customHeight="1" x14ac:dyDescent="0.2"/>
    <row r="68" spans="10:10" ht="12.75" customHeight="1" x14ac:dyDescent="0.2">
      <c r="J68" s="30"/>
    </row>
    <row r="69" spans="10:10" ht="12.75" customHeight="1" x14ac:dyDescent="0.2"/>
    <row r="70" spans="10:10" ht="12.75" customHeight="1" x14ac:dyDescent="0.2"/>
    <row r="71" spans="10:10" ht="12.75" customHeight="1" x14ac:dyDescent="0.2"/>
    <row r="72" spans="10:10" ht="12.75" customHeight="1" x14ac:dyDescent="0.2"/>
    <row r="73" spans="10:10" ht="12.75" customHeight="1" x14ac:dyDescent="0.2"/>
    <row r="74" spans="10:10" ht="12.75" customHeight="1" x14ac:dyDescent="0.2"/>
    <row r="75" spans="10:10" ht="12.75" customHeight="1" x14ac:dyDescent="0.2"/>
    <row r="76" spans="10:10" ht="12.75" customHeight="1" x14ac:dyDescent="0.2"/>
    <row r="77" spans="10:10" ht="12.75" customHeight="1" x14ac:dyDescent="0.2"/>
    <row r="78" spans="10:10" ht="12.75" customHeight="1" x14ac:dyDescent="0.2"/>
    <row r="79" spans="10:10" ht="12.75" customHeight="1" x14ac:dyDescent="0.2"/>
    <row r="80" spans="10:1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</sheetData>
  <sortState ref="B8:H15">
    <sortCondition descending="1" ref="E8:E15"/>
  </sortState>
  <mergeCells count="1">
    <mergeCell ref="B1:H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11:28 05/05/2020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4F4B374D-FCA7-48A5-AEAE-94185906E7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Lenovo</cp:lastModifiedBy>
  <dcterms:created xsi:type="dcterms:W3CDTF">1996-10-14T23:33:28Z</dcterms:created>
  <dcterms:modified xsi:type="dcterms:W3CDTF">2022-04-21T11:14:18Z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