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shi Sharma\Desktop\"/>
    </mc:Choice>
  </mc:AlternateContent>
  <xr:revisionPtr revIDLastSave="0" documentId="13_ncr:1_{E27F1351-1353-46DA-BDDC-D311EC17F5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ries II" sheetId="2" r:id="rId1"/>
  </sheets>
  <definedNames>
    <definedName name="_xlnm._FilterDatabase" localSheetId="0" hidden="1">'Series II'!$A$1:$I$95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2" l="1"/>
  <c r="F33" i="2"/>
  <c r="F31" i="2"/>
  <c r="F32" i="2"/>
  <c r="A9" i="2"/>
  <c r="A15" i="2" s="1"/>
  <c r="F8" i="2" l="1"/>
  <c r="E12" i="2" l="1"/>
  <c r="E18" i="2"/>
  <c r="F16" i="2"/>
  <c r="F15" i="2"/>
  <c r="F18" i="2" l="1"/>
  <c r="F9" i="2" l="1"/>
  <c r="F12" i="2" l="1"/>
  <c r="F27" i="2"/>
  <c r="F36" i="2" l="1"/>
  <c r="F37" i="2" s="1"/>
  <c r="E37" i="2"/>
  <c r="E40" i="2" s="1"/>
  <c r="A16" i="2" l="1"/>
  <c r="A22" i="2" s="1"/>
  <c r="F28" i="2" l="1"/>
  <c r="F25" i="2"/>
  <c r="A23" i="2" l="1"/>
  <c r="A24" i="2" l="1"/>
  <c r="F29" i="2" l="1"/>
  <c r="F30" i="2" l="1"/>
  <c r="B2" i="2" l="1"/>
  <c r="A25" i="2" l="1"/>
  <c r="A26" i="2" s="1"/>
  <c r="A27" i="2" s="1"/>
  <c r="A28" i="2" s="1"/>
  <c r="A29" i="2" s="1"/>
  <c r="A30" i="2" s="1"/>
  <c r="A31" i="2" s="1"/>
  <c r="F40" i="2" l="1"/>
  <c r="F22" i="2"/>
  <c r="A32" i="2" l="1"/>
  <c r="A33" i="2" s="1"/>
  <c r="F41" i="2"/>
  <c r="F26" i="2" l="1"/>
  <c r="F23" i="2"/>
  <c r="F24" i="2" l="1"/>
  <c r="F34" i="2" l="1"/>
  <c r="F42" i="2" s="1"/>
  <c r="E41" i="2"/>
</calcChain>
</file>

<file path=xl/sharedStrings.xml><?xml version="1.0" encoding="utf-8"?>
<sst xmlns="http://schemas.openxmlformats.org/spreadsheetml/2006/main" count="73" uniqueCount="56">
  <si>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</si>
  <si>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</si>
  <si>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</si>
  <si>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</si>
  <si>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</si>
  <si>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</si>
  <si>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</si>
  <si>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</si>
  <si>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</si>
  <si>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Cash &amp; Cash Equivalents</t>
  </si>
  <si>
    <t>Listed / awaiting listing on the stock exchanges</t>
  </si>
  <si>
    <t>BONDS &amp; NCDs</t>
  </si>
  <si>
    <t>% to Net Assets</t>
  </si>
  <si>
    <t>Sr. No.</t>
  </si>
  <si>
    <t>Unrated</t>
  </si>
  <si>
    <t>Rating / Industry</t>
  </si>
  <si>
    <t>Total</t>
  </si>
  <si>
    <t>ISIN</t>
  </si>
  <si>
    <t>INE563M07011</t>
  </si>
  <si>
    <t>Feedback Infra Private Limited</t>
  </si>
  <si>
    <t>SP Jammu Udhampur Highway Limited</t>
  </si>
  <si>
    <t>Darbhanga Motihari Transmission Company Limited</t>
  </si>
  <si>
    <t>INE923L07241</t>
  </si>
  <si>
    <t>INE477K07018</t>
  </si>
  <si>
    <t>Green Infra Wind Energy Limited</t>
  </si>
  <si>
    <t>INE732Q07AL0</t>
  </si>
  <si>
    <t>INE732Q07AM8</t>
  </si>
  <si>
    <t>CARE D</t>
  </si>
  <si>
    <t>CRISIL AA</t>
  </si>
  <si>
    <t>CARE AAA</t>
  </si>
  <si>
    <t>ICRA AAA</t>
  </si>
  <si>
    <t>NIIF Infrastructure Finance Limted</t>
  </si>
  <si>
    <t>INE246R07418</t>
  </si>
  <si>
    <t>Aggregated Yield %</t>
  </si>
  <si>
    <t>INE752E07JM3</t>
  </si>
  <si>
    <t>INE752E07IW4</t>
  </si>
  <si>
    <t>Power Grid Corporation of india Limited</t>
  </si>
  <si>
    <t>CRISIL AAA</t>
  </si>
  <si>
    <t>IND AA-</t>
  </si>
  <si>
    <t>IN002021Z293</t>
  </si>
  <si>
    <t>Governmnet Securities</t>
  </si>
  <si>
    <t>Fixed Deposit</t>
  </si>
  <si>
    <t>INE206D08220</t>
  </si>
  <si>
    <t>Nuclear Power Corporation of India Limited</t>
  </si>
  <si>
    <t>364 DAY TBILL 13OCT22</t>
  </si>
  <si>
    <t>IN002021Z509</t>
  </si>
  <si>
    <t>IN0020130061</t>
  </si>
  <si>
    <t>8.83% GOI 25NOV2023</t>
  </si>
  <si>
    <t>364 DAY TBILL 02MAR23</t>
  </si>
  <si>
    <t>4.56% GOI 29NOV2023</t>
  </si>
  <si>
    <t>IN0020210210</t>
  </si>
  <si>
    <t>INE848E07450</t>
  </si>
  <si>
    <t>INE848E07468</t>
  </si>
  <si>
    <t>INE848E07385</t>
  </si>
  <si>
    <t>National Hydroelectric Power Corporation Limited</t>
  </si>
  <si>
    <t>IIFCL MF INFRASTRUCTURE DEBT FUND SR - II (BSE SCRIP CODE-540456)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</si>
</sst>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[$-409]dd\-mmm\-yy;@"/>
    <numFmt numFmtId="166" formatCode="_ * #,##0_)_£_ ;_ * \(#,##0\)_£_ ;_ * &quot;-&quot;??_)_£_ ;_ @_ "/>
    <numFmt numFmtId="167" formatCode="dd\-mmm\-yyyy"/>
    <numFmt numFmtId="168" formatCode="#,##0.000000000000_);\(#,##0.000000000000\)"/>
  </numFmts>
  <fonts count="12" x14ac:knownFonts="1">
    <font>
      <sz val="10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0">
    <xf numFmtId="0" fontId="0" fillId="0" borderId="0" xfId="0"/>
    <xf numFmtId="14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8" fillId="2" borderId="0" xfId="0" applyFont="1" applyFill="1"/>
    <xf numFmtId="167" fontId="1" fillId="2" borderId="1" xfId="1" applyNumberFormat="1" applyFont="1" applyFill="1" applyBorder="1" applyAlignment="1">
      <alignment horizontal="center" vertical="top" wrapText="1"/>
    </xf>
    <xf numFmtId="167" fontId="0" fillId="0" borderId="0" xfId="0" applyNumberFormat="1"/>
    <xf numFmtId="167" fontId="7" fillId="3" borderId="0" xfId="0" applyNumberFormat="1" applyFont="1" applyFill="1"/>
    <xf numFmtId="167" fontId="8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7" fillId="3" borderId="0" xfId="0" applyNumberFormat="1" applyFont="1" applyFill="1"/>
    <xf numFmtId="10" fontId="0" fillId="0" borderId="0" xfId="0" applyNumberFormat="1"/>
    <xf numFmtId="10" fontId="7" fillId="3" borderId="0" xfId="0" applyNumberFormat="1" applyFont="1" applyFill="1"/>
    <xf numFmtId="10" fontId="8" fillId="2" borderId="0" xfId="0" applyNumberFormat="1" applyFont="1" applyFill="1"/>
    <xf numFmtId="0" fontId="9" fillId="0" borderId="0" xfId="0" applyFont="1"/>
    <xf numFmtId="4" fontId="8" fillId="2" borderId="0" xfId="0" applyNumberFormat="1" applyFont="1" applyFill="1"/>
    <xf numFmtId="0" fontId="0" fillId="0" borderId="0" xfId="0" applyFill="1"/>
    <xf numFmtId="4" fontId="0" fillId="0" borderId="0" xfId="0" applyNumberFormat="1" applyFill="1"/>
    <xf numFmtId="168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0" fontId="0" fillId="0" borderId="0" xfId="0" applyNumberFormat="1" applyFont="1" applyFill="1"/>
    <xf numFmtId="15" fontId="0" fillId="0" borderId="0" xfId="0" applyNumberFormat="1" applyFill="1"/>
    <xf numFmtId="0" fontId="0" fillId="0" borderId="0" xfId="0" applyFont="1"/>
    <xf numFmtId="10" fontId="0" fillId="0" borderId="0" xfId="0" applyNumberFormat="1" applyFont="1"/>
    <xf numFmtId="167" fontId="0" fillId="0" borderId="0" xfId="0" applyNumberFormat="1" applyFont="1"/>
    <xf numFmtId="0" fontId="0" fillId="0" borderId="0" xfId="0" applyFont="1" applyFill="1"/>
    <xf numFmtId="164" fontId="0" fillId="0" borderId="0" xfId="1" applyFont="1" applyFill="1"/>
    <xf numFmtId="39" fontId="0" fillId="0" borderId="0" xfId="0" applyNumberFormat="1" applyFont="1"/>
    <xf numFmtId="4" fontId="7" fillId="3" borderId="0" xfId="0" applyNumberFormat="1" applyFont="1" applyFill="1"/>
    <xf numFmtId="10" fontId="7" fillId="3" borderId="0" xfId="2" applyNumberFormat="1" applyFont="1" applyFill="1"/>
    <xf numFmtId="167" fontId="0" fillId="0" borderId="0" xfId="0" applyNumberFormat="1" applyFont="1" applyFill="1"/>
    <xf numFmtId="0" fontId="7" fillId="0" borderId="0" xfId="0" applyFont="1" applyFill="1"/>
    <xf numFmtId="39" fontId="7" fillId="0" borderId="0" xfId="0" applyNumberFormat="1" applyFont="1" applyFill="1"/>
    <xf numFmtId="10" fontId="7" fillId="0" borderId="0" xfId="0" applyNumberFormat="1" applyFont="1" applyFill="1"/>
    <xf numFmtId="167" fontId="7" fillId="0" borderId="0" xfId="0" applyNumberFormat="1" applyFont="1" applyFill="1"/>
    <xf numFmtId="0" fontId="11" fillId="0" borderId="0" xfId="0" applyFont="1" applyFill="1"/>
    <xf numFmtId="167" fontId="1" fillId="2" borderId="0" xfId="1" applyNumberFormat="1" applyFont="1" applyFill="1" applyBorder="1" applyAlignment="1">
      <alignment horizontal="center" vertical="top" wrapText="1"/>
    </xf>
    <xf numFmtId="0" fontId="9" fillId="0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5"/>
  <sheetViews>
    <sheetView tabSelected="1" zoomScale="85" zoomScaleNormal="85" workbookViewId="0">
      <selection activeCell="B38" sqref="B38"/>
    </sheetView>
  </sheetViews>
  <sheetFormatPr defaultColWidth="9.109375" defaultRowHeight="13.2" x14ac:dyDescent="0.25"/>
  <cols>
    <col min="1" max="1" width="6.44140625" bestFit="1" customWidth="1"/>
    <col min="2" max="2" width="45" bestFit="1" customWidth="1"/>
    <col min="3" max="3" width="14" bestFit="1" customWidth="1"/>
    <col min="4" max="4" width="15.109375" bestFit="1" customWidth="1"/>
    <col min="5" max="5" width="24.109375" bestFit="1" customWidth="1"/>
    <col min="6" max="6" width="14" bestFit="1" customWidth="1"/>
    <col min="7" max="7" width="11.88671875" bestFit="1" customWidth="1"/>
    <col min="8" max="9" width="13.33203125" style="25" customWidth="1"/>
  </cols>
  <sheetData>
    <row r="1" spans="1:11" ht="18.75" customHeight="1" x14ac:dyDescent="0.25">
      <c r="A1" s="48" t="s">
        <v>55</v>
      </c>
      <c r="B1" s="49"/>
      <c r="C1" s="49"/>
      <c r="D1" s="49"/>
      <c r="E1" s="49"/>
      <c r="F1" s="49"/>
      <c r="G1" s="49"/>
      <c r="H1" s="49"/>
    </row>
    <row r="2" spans="1:11" x14ac:dyDescent="0.25">
      <c r="A2" s="1" t="s">
        <v>0</v>
      </c>
      <c r="B2" s="2" t="e">
        <f>#REF!</f>
        <v>#REF!</v>
      </c>
      <c r="C2" s="2"/>
      <c r="D2" s="3"/>
      <c r="E2" s="4"/>
      <c r="F2" s="5"/>
    </row>
    <row r="3" spans="1:11" ht="15.75" customHeight="1" x14ac:dyDescent="0.25">
      <c r="A3" s="6"/>
      <c r="B3" s="7"/>
      <c r="C3" s="7"/>
      <c r="D3" s="1"/>
      <c r="E3" s="4"/>
      <c r="F3" s="5"/>
    </row>
    <row r="4" spans="1:11" ht="26.4" x14ac:dyDescent="0.25">
      <c r="A4" s="8" t="s">
        <v>13</v>
      </c>
      <c r="B4" s="9" t="s">
        <v>6</v>
      </c>
      <c r="C4" s="9" t="s">
        <v>17</v>
      </c>
      <c r="D4" s="9" t="s">
        <v>15</v>
      </c>
      <c r="E4" s="17" t="s">
        <v>8</v>
      </c>
      <c r="F4" s="10" t="s">
        <v>12</v>
      </c>
      <c r="G4" s="13" t="s">
        <v>2</v>
      </c>
      <c r="H4" s="46" t="s">
        <v>33</v>
      </c>
    </row>
    <row r="5" spans="1:11" ht="12.75" customHeight="1" x14ac:dyDescent="0.25">
      <c r="E5" s="18"/>
      <c r="F5" s="20"/>
      <c r="G5" s="14"/>
    </row>
    <row r="6" spans="1:11" ht="12.75" customHeight="1" x14ac:dyDescent="0.25">
      <c r="B6" s="23" t="s">
        <v>1</v>
      </c>
      <c r="E6" s="18"/>
      <c r="F6" s="20"/>
      <c r="G6" s="14"/>
    </row>
    <row r="7" spans="1:11" s="25" customFormat="1" ht="12.75" customHeight="1" x14ac:dyDescent="0.25">
      <c r="B7" s="23" t="s">
        <v>4</v>
      </c>
      <c r="C7" s="41"/>
      <c r="D7" s="41"/>
      <c r="E7" s="42"/>
      <c r="F7" s="43"/>
      <c r="G7" s="44"/>
    </row>
    <row r="8" spans="1:11" s="25" customFormat="1" ht="12.75" customHeight="1" x14ac:dyDescent="0.25">
      <c r="A8">
        <v>1</v>
      </c>
      <c r="B8" s="35" t="s">
        <v>48</v>
      </c>
      <c r="C8" s="35" t="s">
        <v>45</v>
      </c>
      <c r="D8" s="45" t="s">
        <v>5</v>
      </c>
      <c r="E8" s="29">
        <v>103.04165189999999</v>
      </c>
      <c r="F8" s="30">
        <f>+E8/$E$42</f>
        <v>5.6071039111935299E-3</v>
      </c>
      <c r="G8" s="40">
        <v>44987</v>
      </c>
      <c r="H8" s="30">
        <v>5.6900000000000006E-2</v>
      </c>
      <c r="I8" s="26"/>
    </row>
    <row r="9" spans="1:11" s="25" customFormat="1" ht="12.75" customHeight="1" x14ac:dyDescent="0.25">
      <c r="A9">
        <f>+A8+1</f>
        <v>2</v>
      </c>
      <c r="B9" s="45" t="s">
        <v>44</v>
      </c>
      <c r="C9" s="45" t="s">
        <v>39</v>
      </c>
      <c r="D9" s="45" t="s">
        <v>5</v>
      </c>
      <c r="E9" s="29">
        <v>39.7243943</v>
      </c>
      <c r="F9" s="30">
        <f>+E9/$E$42</f>
        <v>2.1616385465703502E-3</v>
      </c>
      <c r="G9" s="40">
        <v>44847</v>
      </c>
      <c r="H9" s="30">
        <v>5.1999999999999998E-2</v>
      </c>
      <c r="I9" s="26"/>
    </row>
    <row r="10" spans="1:11" s="25" customFormat="1" ht="12.75" customHeight="1" x14ac:dyDescent="0.25">
      <c r="A10"/>
      <c r="B10" s="35"/>
      <c r="C10" s="35"/>
      <c r="D10" s="45"/>
      <c r="E10" s="29"/>
      <c r="F10" s="30"/>
      <c r="G10" s="40"/>
      <c r="H10" s="30"/>
      <c r="I10" s="26"/>
    </row>
    <row r="11" spans="1:11" s="25" customFormat="1" ht="12.75" customHeight="1" x14ac:dyDescent="0.25">
      <c r="A11"/>
      <c r="B11" s="45"/>
      <c r="C11" s="45"/>
      <c r="D11" s="45"/>
      <c r="E11" s="29"/>
      <c r="F11" s="30"/>
      <c r="G11" s="40"/>
      <c r="H11" s="30"/>
      <c r="I11" s="31"/>
    </row>
    <row r="12" spans="1:11" s="25" customFormat="1" ht="12.75" customHeight="1" x14ac:dyDescent="0.25">
      <c r="B12" s="11" t="s">
        <v>16</v>
      </c>
      <c r="C12" s="11"/>
      <c r="D12" s="11"/>
      <c r="E12" s="19">
        <f>SUM(E8:E11)</f>
        <v>142.76604620000001</v>
      </c>
      <c r="F12" s="21">
        <f>SUM(F8:F11)</f>
        <v>7.7687424577638801E-3</v>
      </c>
      <c r="G12" s="15"/>
      <c r="H12" s="15"/>
      <c r="I12"/>
    </row>
    <row r="13" spans="1:11" ht="12.75" customHeight="1" x14ac:dyDescent="0.25">
      <c r="E13" s="18"/>
      <c r="F13" s="20"/>
      <c r="G13" s="14"/>
      <c r="I13"/>
      <c r="K13" s="20"/>
    </row>
    <row r="14" spans="1:11" ht="12.75" customHeight="1" x14ac:dyDescent="0.25">
      <c r="B14" s="23" t="s">
        <v>40</v>
      </c>
      <c r="E14" s="18"/>
      <c r="F14" s="20"/>
      <c r="G14" s="14"/>
      <c r="I14"/>
      <c r="K14" s="20"/>
    </row>
    <row r="15" spans="1:11" ht="12.75" customHeight="1" x14ac:dyDescent="0.25">
      <c r="A15">
        <f>+A9+1</f>
        <v>3</v>
      </c>
      <c r="B15" t="s">
        <v>47</v>
      </c>
      <c r="C15" t="s">
        <v>46</v>
      </c>
      <c r="D15" s="45" t="s">
        <v>5</v>
      </c>
      <c r="E15" s="29">
        <v>885.38445590000003</v>
      </c>
      <c r="F15" s="30">
        <f>+E15/$E$42</f>
        <v>4.8178989312057462E-2</v>
      </c>
      <c r="G15" s="40">
        <v>45255</v>
      </c>
      <c r="H15" s="30">
        <v>6.3599000000000003E-2</v>
      </c>
      <c r="I15"/>
      <c r="K15" s="20"/>
    </row>
    <row r="16" spans="1:11" ht="12.75" customHeight="1" x14ac:dyDescent="0.25">
      <c r="A16">
        <f>+A15+1</f>
        <v>4</v>
      </c>
      <c r="B16" t="s">
        <v>49</v>
      </c>
      <c r="C16" t="s">
        <v>50</v>
      </c>
      <c r="D16" s="45" t="s">
        <v>5</v>
      </c>
      <c r="E16" s="29">
        <v>117.53261880000001</v>
      </c>
      <c r="F16" s="30">
        <f>+E16/$E$42</f>
        <v>6.3956428727080438E-3</v>
      </c>
      <c r="G16" s="40">
        <v>45259</v>
      </c>
      <c r="H16" s="30">
        <v>6.1506999999999999E-2</v>
      </c>
      <c r="I16"/>
      <c r="K16" s="20"/>
    </row>
    <row r="17" spans="1:11" ht="12.75" customHeight="1" x14ac:dyDescent="0.25">
      <c r="B17" s="23"/>
      <c r="E17" s="18"/>
      <c r="F17" s="20"/>
      <c r="G17" s="14"/>
      <c r="I17"/>
      <c r="K17" s="20"/>
    </row>
    <row r="18" spans="1:11" ht="12.75" customHeight="1" x14ac:dyDescent="0.25">
      <c r="B18" s="11" t="s">
        <v>16</v>
      </c>
      <c r="C18" s="11"/>
      <c r="D18" s="11"/>
      <c r="E18" s="19">
        <f>SUM(E15:E17)</f>
        <v>1002.9170747000001</v>
      </c>
      <c r="F18" s="21">
        <f>SUM(F15:F17)</f>
        <v>5.4574632184765506E-2</v>
      </c>
      <c r="G18" s="15"/>
      <c r="H18" s="15"/>
      <c r="I18"/>
      <c r="K18" s="20"/>
    </row>
    <row r="19" spans="1:11" ht="12.75" customHeight="1" x14ac:dyDescent="0.25">
      <c r="E19" s="18"/>
      <c r="F19" s="20"/>
      <c r="G19" s="14"/>
      <c r="I19"/>
      <c r="K19" s="20"/>
    </row>
    <row r="20" spans="1:11" ht="12.75" customHeight="1" x14ac:dyDescent="0.25">
      <c r="B20" s="23" t="s">
        <v>11</v>
      </c>
      <c r="E20" s="18"/>
      <c r="F20" s="20"/>
      <c r="G20" s="14"/>
      <c r="I20"/>
      <c r="K20" s="20"/>
    </row>
    <row r="21" spans="1:11" ht="12.75" customHeight="1" x14ac:dyDescent="0.25">
      <c r="B21" s="23" t="s">
        <v>10</v>
      </c>
      <c r="E21" s="18"/>
      <c r="F21" s="20"/>
      <c r="G21" s="14"/>
      <c r="I21"/>
      <c r="K21" s="20"/>
    </row>
    <row r="22" spans="1:11" ht="12.75" customHeight="1" x14ac:dyDescent="0.25">
      <c r="A22">
        <f>+A16+1</f>
        <v>5</v>
      </c>
      <c r="B22" s="35" t="s">
        <v>24</v>
      </c>
      <c r="C22" s="35" t="s">
        <v>23</v>
      </c>
      <c r="D22" s="35" t="s">
        <v>28</v>
      </c>
      <c r="E22" s="29">
        <v>5357.3639999999996</v>
      </c>
      <c r="F22" s="30">
        <f t="shared" ref="F22:F33" si="0">+E22/$E$42</f>
        <v>0.29152576733959962</v>
      </c>
      <c r="G22" s="40">
        <v>45142</v>
      </c>
      <c r="H22" s="30">
        <v>9.7750000000000004E-2</v>
      </c>
      <c r="I22" s="31"/>
      <c r="K22" s="20"/>
    </row>
    <row r="23" spans="1:11" ht="12.75" customHeight="1" x14ac:dyDescent="0.25">
      <c r="A23">
        <f>A22+1</f>
        <v>6</v>
      </c>
      <c r="B23" s="35" t="s">
        <v>31</v>
      </c>
      <c r="C23" s="35" t="s">
        <v>32</v>
      </c>
      <c r="D23" s="35" t="s">
        <v>30</v>
      </c>
      <c r="E23" s="29">
        <v>3548.6954999999998</v>
      </c>
      <c r="F23" s="30">
        <f t="shared" si="0"/>
        <v>0.19310544862960294</v>
      </c>
      <c r="G23" s="40">
        <v>45306</v>
      </c>
      <c r="H23" s="30">
        <v>7.2250000000000009E-2</v>
      </c>
      <c r="I23" s="31"/>
      <c r="K23" s="20"/>
    </row>
    <row r="24" spans="1:11" s="32" customFormat="1" ht="12.75" customHeight="1" x14ac:dyDescent="0.25">
      <c r="A24">
        <f t="shared" ref="A24:A30" si="1">A23+1</f>
        <v>7</v>
      </c>
      <c r="B24" s="35" t="s">
        <v>19</v>
      </c>
      <c r="C24" s="35" t="s">
        <v>18</v>
      </c>
      <c r="D24" s="35" t="s">
        <v>27</v>
      </c>
      <c r="E24" s="29">
        <v>1433.19</v>
      </c>
      <c r="F24" s="30">
        <f t="shared" si="0"/>
        <v>7.7988319347619614E-2</v>
      </c>
      <c r="G24" s="40">
        <v>44915</v>
      </c>
      <c r="H24" s="30">
        <v>0</v>
      </c>
      <c r="I24" s="31"/>
      <c r="K24" s="33"/>
    </row>
    <row r="25" spans="1:11" ht="12.75" customHeight="1" x14ac:dyDescent="0.25">
      <c r="A25">
        <f t="shared" si="1"/>
        <v>8</v>
      </c>
      <c r="B25" s="35" t="s">
        <v>36</v>
      </c>
      <c r="C25" s="35" t="s">
        <v>34</v>
      </c>
      <c r="D25" s="35" t="s">
        <v>37</v>
      </c>
      <c r="E25" s="29">
        <v>1078.376</v>
      </c>
      <c r="F25" s="30">
        <f t="shared" si="0"/>
        <v>5.8680797287734808E-2</v>
      </c>
      <c r="G25" s="40">
        <v>46382</v>
      </c>
      <c r="H25" s="30">
        <v>7.1750000000000008E-2</v>
      </c>
      <c r="I25" s="31"/>
      <c r="K25" s="20"/>
    </row>
    <row r="26" spans="1:11" ht="12.75" customHeight="1" x14ac:dyDescent="0.25">
      <c r="A26">
        <f t="shared" si="1"/>
        <v>9</v>
      </c>
      <c r="B26" s="35" t="s">
        <v>20</v>
      </c>
      <c r="C26" s="35" t="s">
        <v>22</v>
      </c>
      <c r="D26" s="35" t="s">
        <v>38</v>
      </c>
      <c r="E26" s="29">
        <v>962.34900000000005</v>
      </c>
      <c r="F26" s="30">
        <f t="shared" si="0"/>
        <v>5.2367084012491287E-2</v>
      </c>
      <c r="G26" s="40">
        <v>46568</v>
      </c>
      <c r="H26" s="30">
        <v>0.1036</v>
      </c>
      <c r="I26" s="31"/>
      <c r="K26" s="20"/>
    </row>
    <row r="27" spans="1:11" ht="12.75" customHeight="1" x14ac:dyDescent="0.25">
      <c r="A27">
        <f t="shared" si="1"/>
        <v>10</v>
      </c>
      <c r="B27" s="35" t="s">
        <v>43</v>
      </c>
      <c r="C27" s="35" t="s">
        <v>42</v>
      </c>
      <c r="D27" s="35" t="s">
        <v>37</v>
      </c>
      <c r="E27" s="29">
        <v>946.01340000000005</v>
      </c>
      <c r="F27" s="30">
        <f t="shared" si="0"/>
        <v>5.1478167686299384E-2</v>
      </c>
      <c r="G27" s="40">
        <v>46354</v>
      </c>
      <c r="H27" s="30">
        <v>7.1870000000000003E-2</v>
      </c>
      <c r="I27" s="31"/>
      <c r="K27" s="20"/>
    </row>
    <row r="28" spans="1:11" ht="12.75" customHeight="1" x14ac:dyDescent="0.25">
      <c r="A28">
        <f t="shared" si="1"/>
        <v>11</v>
      </c>
      <c r="B28" s="35" t="s">
        <v>36</v>
      </c>
      <c r="C28" s="35" t="s">
        <v>35</v>
      </c>
      <c r="D28" s="35" t="s">
        <v>37</v>
      </c>
      <c r="E28" s="29">
        <v>538.90800000000002</v>
      </c>
      <c r="F28" s="30">
        <f t="shared" si="0"/>
        <v>2.9325162192721826E-2</v>
      </c>
      <c r="G28" s="40">
        <v>46263</v>
      </c>
      <c r="H28" s="30">
        <v>7.1599999999999997E-2</v>
      </c>
      <c r="I28" s="31"/>
      <c r="K28" s="20"/>
    </row>
    <row r="29" spans="1:11" ht="12.75" customHeight="1" x14ac:dyDescent="0.25">
      <c r="A29">
        <f t="shared" si="1"/>
        <v>12</v>
      </c>
      <c r="B29" s="35" t="s">
        <v>21</v>
      </c>
      <c r="C29" s="35" t="s">
        <v>25</v>
      </c>
      <c r="D29" s="35" t="s">
        <v>29</v>
      </c>
      <c r="E29" s="29">
        <v>484.05696</v>
      </c>
      <c r="F29" s="30">
        <f t="shared" si="0"/>
        <v>2.6340393652563816E-2</v>
      </c>
      <c r="G29" s="40">
        <v>46387</v>
      </c>
      <c r="H29" s="30">
        <v>8.8951000000000002E-2</v>
      </c>
      <c r="I29" s="31"/>
      <c r="K29" s="20"/>
    </row>
    <row r="30" spans="1:11" ht="12.75" customHeight="1" x14ac:dyDescent="0.25">
      <c r="A30">
        <f t="shared" si="1"/>
        <v>13</v>
      </c>
      <c r="B30" s="35" t="s">
        <v>21</v>
      </c>
      <c r="C30" s="35" t="s">
        <v>26</v>
      </c>
      <c r="D30" s="35" t="s">
        <v>29</v>
      </c>
      <c r="E30" s="29">
        <v>484.02</v>
      </c>
      <c r="F30" s="30">
        <f t="shared" si="0"/>
        <v>2.6338382441012598E-2</v>
      </c>
      <c r="G30" s="40">
        <v>46477</v>
      </c>
      <c r="H30" s="30">
        <v>8.9201000000000003E-2</v>
      </c>
      <c r="I30" s="31"/>
      <c r="K30" s="20"/>
    </row>
    <row r="31" spans="1:11" ht="12.75" customHeight="1" x14ac:dyDescent="0.25">
      <c r="A31">
        <f>+A30+1</f>
        <v>14</v>
      </c>
      <c r="B31" s="35" t="s">
        <v>54</v>
      </c>
      <c r="C31" s="35" t="s">
        <v>52</v>
      </c>
      <c r="D31" s="35" t="s">
        <v>29</v>
      </c>
      <c r="E31" s="29">
        <v>379.85579999999999</v>
      </c>
      <c r="F31" s="30">
        <f t="shared" si="0"/>
        <v>2.0670194068089735E-2</v>
      </c>
      <c r="G31" s="40">
        <v>46064</v>
      </c>
      <c r="H31" s="30">
        <v>7.0349999999999996E-2</v>
      </c>
      <c r="I31" s="31"/>
      <c r="K31" s="20"/>
    </row>
    <row r="32" spans="1:11" ht="12.75" customHeight="1" x14ac:dyDescent="0.25">
      <c r="A32">
        <f t="shared" ref="A32:A33" si="2">A31+1</f>
        <v>15</v>
      </c>
      <c r="B32" s="35" t="s">
        <v>54</v>
      </c>
      <c r="C32" s="35" t="s">
        <v>51</v>
      </c>
      <c r="D32" s="35" t="s">
        <v>29</v>
      </c>
      <c r="E32" s="29">
        <v>376.51823999999999</v>
      </c>
      <c r="F32" s="30">
        <f t="shared" si="0"/>
        <v>2.0488577747070302E-2</v>
      </c>
      <c r="G32" s="40">
        <v>45699</v>
      </c>
      <c r="H32" s="30">
        <v>6.8650000000000003E-2</v>
      </c>
      <c r="I32" s="31"/>
      <c r="K32" s="20"/>
    </row>
    <row r="33" spans="1:11" ht="12.75" customHeight="1" x14ac:dyDescent="0.25">
      <c r="A33">
        <f t="shared" si="2"/>
        <v>16</v>
      </c>
      <c r="B33" s="35" t="s">
        <v>54</v>
      </c>
      <c r="C33" s="35" t="s">
        <v>53</v>
      </c>
      <c r="D33" s="35" t="s">
        <v>29</v>
      </c>
      <c r="E33" s="29">
        <v>115.93022000000001</v>
      </c>
      <c r="F33" s="30">
        <f t="shared" si="0"/>
        <v>6.308446904736845E-3</v>
      </c>
      <c r="G33" s="40">
        <v>46429</v>
      </c>
      <c r="H33" s="30">
        <v>7.2050000000000003E-2</v>
      </c>
      <c r="I33" s="31"/>
      <c r="K33" s="20"/>
    </row>
    <row r="34" spans="1:11" ht="12.75" customHeight="1" x14ac:dyDescent="0.25">
      <c r="B34" s="11" t="s">
        <v>16</v>
      </c>
      <c r="C34" s="11"/>
      <c r="D34" s="11"/>
      <c r="E34" s="19">
        <f>SUM(E22:E33)</f>
        <v>15705.277119999999</v>
      </c>
      <c r="F34" s="39">
        <f>SUM(F22:F33)</f>
        <v>0.85461674130954279</v>
      </c>
      <c r="G34" s="15"/>
      <c r="H34" s="15"/>
      <c r="I34"/>
    </row>
    <row r="35" spans="1:11" ht="12.75" customHeight="1" x14ac:dyDescent="0.25">
      <c r="E35" s="18"/>
      <c r="F35" s="20"/>
      <c r="G35" s="14"/>
      <c r="H35" s="36"/>
      <c r="I35"/>
      <c r="J35" s="37"/>
      <c r="K35" s="34"/>
    </row>
    <row r="36" spans="1:11" ht="12.75" customHeight="1" x14ac:dyDescent="0.25">
      <c r="B36" s="47" t="s">
        <v>41</v>
      </c>
      <c r="C36" s="47"/>
      <c r="D36" s="25" t="s">
        <v>14</v>
      </c>
      <c r="E36" s="29">
        <v>116.63149789999999</v>
      </c>
      <c r="F36" s="30">
        <f t="shared" ref="F36" si="3">+E36/$E$42</f>
        <v>6.346607570675504E-3</v>
      </c>
      <c r="G36" s="14"/>
      <c r="H36" s="36"/>
      <c r="I36"/>
      <c r="J36" s="37"/>
      <c r="K36" s="34"/>
    </row>
    <row r="37" spans="1:11" ht="12.75" customHeight="1" x14ac:dyDescent="0.25">
      <c r="B37" s="11" t="s">
        <v>16</v>
      </c>
      <c r="C37" s="11"/>
      <c r="D37" s="11"/>
      <c r="E37" s="19">
        <f>SUM(E36)</f>
        <v>116.63149789999999</v>
      </c>
      <c r="F37" s="21">
        <f>SUM(F36)</f>
        <v>6.346607570675504E-3</v>
      </c>
      <c r="G37" s="15"/>
      <c r="H37" s="15"/>
      <c r="I37"/>
      <c r="J37" s="37"/>
      <c r="K37" s="34"/>
    </row>
    <row r="38" spans="1:11" ht="12.75" customHeight="1" x14ac:dyDescent="0.25">
      <c r="E38" s="18"/>
      <c r="F38" s="20"/>
      <c r="G38" s="14"/>
      <c r="H38" s="36"/>
      <c r="I38"/>
      <c r="J38" s="37"/>
      <c r="K38" s="34"/>
    </row>
    <row r="39" spans="1:11" ht="12.75" customHeight="1" x14ac:dyDescent="0.25">
      <c r="B39" s="23" t="s">
        <v>9</v>
      </c>
      <c r="C39" s="23"/>
      <c r="E39" s="18"/>
      <c r="F39" s="20"/>
      <c r="G39" s="14"/>
      <c r="H39" s="36"/>
      <c r="I39" s="36"/>
    </row>
    <row r="40" spans="1:11" ht="12.75" customHeight="1" x14ac:dyDescent="0.25">
      <c r="B40" s="23" t="s">
        <v>3</v>
      </c>
      <c r="C40" s="23"/>
      <c r="E40" s="28">
        <f>E42-E34-E12-E37-E18</f>
        <v>1409.3910195000019</v>
      </c>
      <c r="F40" s="20">
        <f>+E40/$E$42</f>
        <v>7.6693276477252381E-2</v>
      </c>
      <c r="G40" s="14"/>
      <c r="H40" s="36"/>
      <c r="I40" s="31"/>
    </row>
    <row r="41" spans="1:11" ht="12.75" customHeight="1" x14ac:dyDescent="0.25">
      <c r="B41" s="11" t="s">
        <v>16</v>
      </c>
      <c r="C41" s="11"/>
      <c r="D41" s="11"/>
      <c r="E41" s="38">
        <f>SUM(E40)</f>
        <v>1409.3910195000019</v>
      </c>
      <c r="F41" s="21">
        <f>SUM(F40)</f>
        <v>7.6693276477252381E-2</v>
      </c>
      <c r="G41" s="15"/>
      <c r="H41" s="15"/>
      <c r="I41" s="36"/>
    </row>
    <row r="42" spans="1:11" ht="12.75" customHeight="1" x14ac:dyDescent="0.25">
      <c r="B42" s="12" t="s">
        <v>7</v>
      </c>
      <c r="C42" s="12"/>
      <c r="D42" s="12"/>
      <c r="E42" s="24">
        <v>18376.982758300001</v>
      </c>
      <c r="F42" s="22">
        <f>+F41+F34+F12+F37+F18</f>
        <v>1.0000000000000002</v>
      </c>
      <c r="G42" s="16"/>
      <c r="H42" s="16"/>
      <c r="I42" s="26"/>
    </row>
    <row r="43" spans="1:11" ht="12.75" customHeight="1" x14ac:dyDescent="0.25">
      <c r="E43" s="28"/>
      <c r="H43" s="26"/>
      <c r="I43" s="26"/>
    </row>
    <row r="44" spans="1:11" ht="12.75" customHeight="1" x14ac:dyDescent="0.25">
      <c r="E44" s="28"/>
      <c r="F44" s="18"/>
      <c r="H44" s="26"/>
      <c r="I44" s="26"/>
    </row>
    <row r="45" spans="1:11" ht="12.75" customHeight="1" x14ac:dyDescent="0.25">
      <c r="E45" s="28"/>
      <c r="F45" s="20"/>
      <c r="H45" s="26"/>
      <c r="I45" s="26"/>
    </row>
    <row r="46" spans="1:11" ht="12.75" customHeight="1" x14ac:dyDescent="0.25">
      <c r="E46" s="18"/>
      <c r="H46" s="26"/>
      <c r="I46" s="26"/>
    </row>
    <row r="47" spans="1:11" ht="12.75" customHeight="1" x14ac:dyDescent="0.25">
      <c r="B47" s="23"/>
      <c r="C47" s="23"/>
      <c r="E47" s="28"/>
      <c r="H47" s="26"/>
      <c r="I47" s="26"/>
    </row>
    <row r="48" spans="1:11" ht="12.75" customHeight="1" x14ac:dyDescent="0.25">
      <c r="B48" s="23"/>
      <c r="C48" s="23"/>
      <c r="E48" s="28"/>
    </row>
    <row r="49" spans="2:9" ht="12.75" customHeight="1" x14ac:dyDescent="0.25">
      <c r="B49" s="23"/>
      <c r="C49" s="23"/>
      <c r="E49" s="28"/>
    </row>
    <row r="50" spans="2:9" ht="12.75" customHeight="1" x14ac:dyDescent="0.25">
      <c r="B50" s="23"/>
      <c r="C50" s="23"/>
    </row>
    <row r="51" spans="2:9" ht="12.75" customHeight="1" x14ac:dyDescent="0.25">
      <c r="B51" s="23"/>
      <c r="C51" s="23"/>
      <c r="H51" s="31"/>
      <c r="I51" s="31"/>
    </row>
    <row r="52" spans="2:9" ht="12.75" customHeight="1" x14ac:dyDescent="0.25">
      <c r="H52" s="31"/>
      <c r="I52" s="31"/>
    </row>
    <row r="53" spans="2:9" ht="12.75" customHeight="1" x14ac:dyDescent="0.25"/>
    <row r="54" spans="2:9" ht="12.75" customHeight="1" x14ac:dyDescent="0.25"/>
    <row r="55" spans="2:9" ht="12.75" customHeight="1" x14ac:dyDescent="0.25">
      <c r="H55" s="29"/>
      <c r="I55" s="29"/>
    </row>
    <row r="56" spans="2:9" ht="12.75" customHeight="1" x14ac:dyDescent="0.25"/>
    <row r="57" spans="2:9" ht="12.75" customHeight="1" x14ac:dyDescent="0.25"/>
    <row r="58" spans="2:9" ht="12.75" customHeight="1" x14ac:dyDescent="0.25"/>
    <row r="59" spans="2:9" ht="12.75" customHeight="1" x14ac:dyDescent="0.25">
      <c r="H59" s="29"/>
      <c r="I59" s="29"/>
    </row>
    <row r="60" spans="2:9" ht="12.75" customHeight="1" x14ac:dyDescent="0.25">
      <c r="H60" s="27"/>
      <c r="I60" s="27"/>
    </row>
    <row r="61" spans="2:9" ht="12.75" customHeight="1" x14ac:dyDescent="0.25">
      <c r="H61" s="26"/>
      <c r="I61" s="26"/>
    </row>
    <row r="62" spans="2:9" ht="12.75" customHeight="1" x14ac:dyDescent="0.25">
      <c r="H62" s="27"/>
      <c r="I62" s="27"/>
    </row>
    <row r="63" spans="2:9" ht="12.75" customHeight="1" x14ac:dyDescent="0.25"/>
    <row r="64" spans="2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</sheetData>
  <sortState xmlns:xlrd2="http://schemas.microsoft.com/office/spreadsheetml/2017/richdata2" ref="B22:H33">
    <sortCondition descending="1" ref="E22:E33"/>
  </sortState>
  <mergeCells count="1">
    <mergeCell ref="A1:H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11:28 05/05/2020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C72615F-E051-45FC-903B-E51758370557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Ayushi Sharma</cp:lastModifiedBy>
  <dcterms:created xsi:type="dcterms:W3CDTF">1996-10-14T23:33:28Z</dcterms:created>
  <dcterms:modified xsi:type="dcterms:W3CDTF">2022-05-21T05:56:31Z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