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SEBI\COMPLIANCES\FORTNIGHTLY PORTFOLIO DISCLOSURE OCT 2020 ONWARDS\FINANCIAL YEAR 2022-23\"/>
    </mc:Choice>
  </mc:AlternateContent>
  <bookViews>
    <workbookView xWindow="0" yWindow="0" windowWidth="28800" windowHeight="11835"/>
  </bookViews>
  <sheets>
    <sheet name="Series II" sheetId="2" r:id="rId1"/>
  </sheets>
  <definedNames>
    <definedName name="_xlnm._FilterDatabase" localSheetId="0" hidden="1">'Series II'!$A$1:$K$95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" l="1"/>
  <c r="A9" i="2"/>
  <c r="F9" i="2"/>
  <c r="E34" i="2" l="1"/>
  <c r="F33" i="2"/>
  <c r="F31" i="2"/>
  <c r="F32" i="2"/>
  <c r="A15" i="2"/>
  <c r="F8" i="2" l="1"/>
  <c r="E12" i="2" l="1"/>
  <c r="E18" i="2"/>
  <c r="F16" i="2"/>
  <c r="F15" i="2"/>
  <c r="F18" i="2" l="1"/>
  <c r="F10" i="2" l="1"/>
  <c r="F12" i="2" l="1"/>
  <c r="F27" i="2"/>
  <c r="F36" i="2" l="1"/>
  <c r="F37" i="2" s="1"/>
  <c r="E37" i="2"/>
  <c r="E40" i="2" s="1"/>
  <c r="A16" i="2" l="1"/>
  <c r="A22" i="2" s="1"/>
  <c r="F28" i="2" l="1"/>
  <c r="F25" i="2"/>
  <c r="A23" i="2" l="1"/>
  <c r="A24" i="2" l="1"/>
  <c r="F29" i="2" l="1"/>
  <c r="F30" i="2" l="1"/>
  <c r="A25" i="2" l="1"/>
  <c r="A26" i="2" s="1"/>
  <c r="A27" i="2" s="1"/>
  <c r="A28" i="2" s="1"/>
  <c r="A29" i="2" s="1"/>
  <c r="A30" i="2" s="1"/>
  <c r="A31" i="2" s="1"/>
  <c r="F40" i="2" l="1"/>
  <c r="F22" i="2"/>
  <c r="A32" i="2" l="1"/>
  <c r="A33" i="2" s="1"/>
  <c r="F41" i="2"/>
  <c r="F26" i="2" l="1"/>
  <c r="F23" i="2"/>
  <c r="F24" i="2" l="1"/>
  <c r="F34" i="2" l="1"/>
  <c r="F42" i="2" s="1"/>
  <c r="E41" i="2"/>
</calcChain>
</file>

<file path=xl/sharedStrings.xml><?xml version="1.0" encoding="utf-8"?>
<sst xmlns="http://schemas.openxmlformats.org/spreadsheetml/2006/main" count="77" uniqueCount="59">
  <si>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</si>
  <si>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</si>
  <si>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</si>
  <si>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</si>
  <si>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</si>
  <si>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</si>
  <si>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</si>
  <si>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</si>
  <si>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</si>
  <si>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</si>
  <si>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</si>
  <si>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</si>
  <si>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</si>
  <si>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</si>
  <si>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</si>
  <si>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</si>
  <si>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</si>
  <si>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</si>
  <si>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</si>
  <si>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</si>
  <si>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</si>
  <si>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</si>
  <si>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</si>
  <si>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INE477K07018</t>
  </si>
  <si>
    <t>Green Infra Wind Energy Limited</t>
  </si>
  <si>
    <t>INE732Q07AL0</t>
  </si>
  <si>
    <t>INE732Q07AM8</t>
  </si>
  <si>
    <t>CARE D</t>
  </si>
  <si>
    <t>CRISIL AA</t>
  </si>
  <si>
    <t>CARE AAA</t>
  </si>
  <si>
    <t>ICRA AAA</t>
  </si>
  <si>
    <t>NIIF Infrastructure Finance Limted</t>
  </si>
  <si>
    <t>INE246R07418</t>
  </si>
  <si>
    <t>Aggregated Yield %</t>
  </si>
  <si>
    <t>INE752E07JM3</t>
  </si>
  <si>
    <t>INE752E07IW4</t>
  </si>
  <si>
    <t>Power Grid Corporation of india Limited</t>
  </si>
  <si>
    <t>CRISIL AAA</t>
  </si>
  <si>
    <t>IND AA-</t>
  </si>
  <si>
    <t>IN002021Z293</t>
  </si>
  <si>
    <t>Governmnet Securities</t>
  </si>
  <si>
    <t>Fixed Deposit</t>
  </si>
  <si>
    <t>INE206D08220</t>
  </si>
  <si>
    <t>Nuclear Power Corporation of India Limited</t>
  </si>
  <si>
    <t>364 DAY TBILL 13OCT22</t>
  </si>
  <si>
    <t>IN002021Z509</t>
  </si>
  <si>
    <t>IN0020130061</t>
  </si>
  <si>
    <t>8.83% GOI 25NOV2023</t>
  </si>
  <si>
    <t>364 DAY TBILL 02MAR23</t>
  </si>
  <si>
    <t>4.56% GOI 29NOV2023</t>
  </si>
  <si>
    <t>IN0020210210</t>
  </si>
  <si>
    <t>INE848E07450</t>
  </si>
  <si>
    <t>INE848E07468</t>
  </si>
  <si>
    <t>INE848E07385</t>
  </si>
  <si>
    <t>National Hydroelectric Power Corporation Limited</t>
  </si>
  <si>
    <t>IN002022Z085</t>
  </si>
  <si>
    <t>364 DAY TBILL 25May23</t>
  </si>
  <si>
    <t>Portfolio as on June 15, 2022</t>
  </si>
  <si>
    <t>IIFCL MF INFRASTRUCTURE DEBT FUND SR - II    BSE SPIRIT CODE   540456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</si>
</sst>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3" x14ac:knownFonts="1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66" fontId="1" fillId="2" borderId="1" xfId="1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8" fillId="3" borderId="0" xfId="0" applyNumberFormat="1" applyFont="1" applyFill="1"/>
    <xf numFmtId="166" fontId="9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8" fillId="3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0" fontId="10" fillId="0" borderId="0" xfId="0" applyFont="1" applyBorder="1" applyAlignment="1">
      <alignment horizontal="left" vertical="top"/>
    </xf>
    <xf numFmtId="4" fontId="9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7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6" fontId="0" fillId="0" borderId="0" xfId="0" applyNumberFormat="1" applyFont="1"/>
    <xf numFmtId="0" fontId="0" fillId="0" borderId="0" xfId="0" applyFont="1" applyFill="1"/>
    <xf numFmtId="43" fontId="0" fillId="0" borderId="0" xfId="1" applyFont="1" applyFill="1"/>
    <xf numFmtId="39" fontId="0" fillId="0" borderId="0" xfId="0" applyNumberFormat="1" applyFont="1"/>
    <xf numFmtId="4" fontId="8" fillId="3" borderId="0" xfId="0" applyNumberFormat="1" applyFont="1" applyFill="1"/>
    <xf numFmtId="10" fontId="8" fillId="3" borderId="0" xfId="3" applyNumberFormat="1" applyFont="1" applyFill="1"/>
    <xf numFmtId="166" fontId="0" fillId="0" borderId="0" xfId="0" applyNumberFormat="1" applyFont="1" applyFill="1"/>
    <xf numFmtId="0" fontId="8" fillId="0" borderId="0" xfId="0" applyFont="1" applyFill="1"/>
    <xf numFmtId="39" fontId="8" fillId="0" borderId="0" xfId="0" applyNumberFormat="1" applyFont="1" applyFill="1"/>
    <xf numFmtId="10" fontId="8" fillId="0" borderId="0" xfId="0" applyNumberFormat="1" applyFont="1" applyFill="1"/>
    <xf numFmtId="166" fontId="8" fillId="0" borderId="0" xfId="0" applyNumberFormat="1" applyFont="1" applyFill="1"/>
    <xf numFmtId="0" fontId="12" fillId="0" borderId="0" xfId="0" applyFont="1" applyFill="1"/>
    <xf numFmtId="166" fontId="1" fillId="2" borderId="0" xfId="1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0" fillId="4" borderId="0" xfId="0" applyFill="1"/>
    <xf numFmtId="0" fontId="3" fillId="4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85" zoomScaleNormal="85" workbookViewId="0">
      <selection activeCell="P14" sqref="P14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28" customWidth="1"/>
    <col min="10" max="10" width="17.42578125" bestFit="1" customWidth="1"/>
    <col min="11" max="11" width="8" bestFit="1" customWidth="1"/>
  </cols>
  <sheetData>
    <row r="1" spans="1:14" ht="18.75" x14ac:dyDescent="0.2">
      <c r="A1" s="1"/>
      <c r="B1" s="52" t="s">
        <v>58</v>
      </c>
      <c r="C1" s="52"/>
      <c r="D1" s="52"/>
      <c r="E1" s="52"/>
      <c r="F1" s="52"/>
      <c r="G1" s="51"/>
      <c r="H1" s="51"/>
    </row>
    <row r="2" spans="1:14" x14ac:dyDescent="0.2">
      <c r="A2" s="2" t="s">
        <v>0</v>
      </c>
      <c r="B2" s="3" t="s">
        <v>57</v>
      </c>
      <c r="C2" s="3"/>
      <c r="D2" s="4"/>
      <c r="E2" s="5"/>
      <c r="F2" s="6"/>
    </row>
    <row r="3" spans="1:14" ht="15.75" customHeight="1" x14ac:dyDescent="0.2">
      <c r="A3" s="7"/>
      <c r="B3" s="8"/>
      <c r="C3" s="8"/>
      <c r="D3" s="2"/>
      <c r="E3" s="5"/>
      <c r="F3" s="6"/>
    </row>
    <row r="4" spans="1:14" ht="25.5" x14ac:dyDescent="0.2">
      <c r="A4" s="9" t="s">
        <v>13</v>
      </c>
      <c r="B4" s="10" t="s">
        <v>6</v>
      </c>
      <c r="C4" s="10" t="s">
        <v>17</v>
      </c>
      <c r="D4" s="10" t="s">
        <v>15</v>
      </c>
      <c r="E4" s="19" t="s">
        <v>8</v>
      </c>
      <c r="F4" s="11" t="s">
        <v>12</v>
      </c>
      <c r="G4" s="15" t="s">
        <v>2</v>
      </c>
      <c r="H4" s="49" t="s">
        <v>33</v>
      </c>
    </row>
    <row r="5" spans="1:14" ht="12.75" customHeight="1" x14ac:dyDescent="0.2">
      <c r="E5" s="20"/>
      <c r="F5" s="22"/>
      <c r="G5" s="16"/>
    </row>
    <row r="6" spans="1:14" ht="12.75" customHeight="1" x14ac:dyDescent="0.2">
      <c r="B6" s="25" t="s">
        <v>1</v>
      </c>
      <c r="E6" s="20"/>
      <c r="F6" s="22"/>
      <c r="G6" s="16"/>
    </row>
    <row r="7" spans="1:14" s="28" customFormat="1" ht="12.75" customHeight="1" x14ac:dyDescent="0.2">
      <c r="B7" s="25" t="s">
        <v>4</v>
      </c>
      <c r="C7" s="44"/>
      <c r="D7" s="44"/>
      <c r="E7" s="45"/>
      <c r="F7" s="46"/>
      <c r="G7" s="47"/>
    </row>
    <row r="8" spans="1:14" s="28" customFormat="1" ht="12.75" customHeight="1" x14ac:dyDescent="0.2">
      <c r="A8">
        <v>1</v>
      </c>
      <c r="B8" s="38" t="s">
        <v>48</v>
      </c>
      <c r="C8" s="38" t="s">
        <v>45</v>
      </c>
      <c r="D8" s="48" t="s">
        <v>5</v>
      </c>
      <c r="E8" s="32">
        <v>103.36873679999999</v>
      </c>
      <c r="F8" s="33">
        <f>+E8/$E$42</f>
        <v>5.6265194937926638E-3</v>
      </c>
      <c r="G8" s="43">
        <v>44987</v>
      </c>
      <c r="H8" s="33">
        <v>5.9049999999999998E-2</v>
      </c>
      <c r="I8" s="29"/>
    </row>
    <row r="9" spans="1:14" s="28" customFormat="1" ht="12.75" customHeight="1" x14ac:dyDescent="0.2">
      <c r="A9">
        <f>+A8+1</f>
        <v>2</v>
      </c>
      <c r="B9" s="38" t="s">
        <v>56</v>
      </c>
      <c r="C9" s="38" t="s">
        <v>55</v>
      </c>
      <c r="D9" s="48" t="s">
        <v>5</v>
      </c>
      <c r="E9" s="32">
        <v>39.902632000000004</v>
      </c>
      <c r="F9" s="33">
        <f>+E9/$E$42</f>
        <v>2.1719616951112342E-3</v>
      </c>
      <c r="G9" s="43">
        <v>45071</v>
      </c>
      <c r="H9" s="33">
        <v>6.1267000000000002E-2</v>
      </c>
      <c r="I9" s="29"/>
    </row>
    <row r="10" spans="1:14" s="28" customFormat="1" ht="12.75" customHeight="1" x14ac:dyDescent="0.2">
      <c r="A10">
        <f>+A9+1</f>
        <v>3</v>
      </c>
      <c r="B10" s="48" t="s">
        <v>44</v>
      </c>
      <c r="C10" s="48" t="s">
        <v>39</v>
      </c>
      <c r="D10" s="48" t="s">
        <v>5</v>
      </c>
      <c r="E10" s="32">
        <v>39.8713914</v>
      </c>
      <c r="F10" s="33">
        <f>+E10/$E$42</f>
        <v>2.1702612211542205E-3</v>
      </c>
      <c r="G10" s="43">
        <v>44847</v>
      </c>
      <c r="H10" s="33">
        <v>5.3999999999999999E-2</v>
      </c>
      <c r="I10" s="29"/>
    </row>
    <row r="11" spans="1:14" s="28" customFormat="1" ht="12.75" customHeight="1" x14ac:dyDescent="0.2">
      <c r="A11"/>
      <c r="B11" s="48"/>
      <c r="C11" s="48"/>
      <c r="D11" s="48"/>
      <c r="E11" s="32"/>
      <c r="F11" s="33"/>
      <c r="G11" s="43"/>
      <c r="H11" s="33"/>
      <c r="I11" s="34"/>
      <c r="J11" s="12"/>
      <c r="K11" s="26"/>
    </row>
    <row r="12" spans="1:14" s="28" customFormat="1" ht="12.75" customHeight="1" x14ac:dyDescent="0.2">
      <c r="B12" s="13" t="s">
        <v>16</v>
      </c>
      <c r="C12" s="13"/>
      <c r="D12" s="13"/>
      <c r="E12" s="21">
        <f>SUM(E8:E11)</f>
        <v>183.1427602</v>
      </c>
      <c r="F12" s="23">
        <f>SUM(F8:F11)</f>
        <v>9.9687424100581186E-3</v>
      </c>
      <c r="G12" s="17"/>
      <c r="H12" s="17"/>
      <c r="I12"/>
      <c r="J12"/>
      <c r="K12" s="33"/>
    </row>
    <row r="13" spans="1:14" ht="12.75" customHeight="1" x14ac:dyDescent="0.2">
      <c r="E13" s="20"/>
      <c r="F13" s="22"/>
      <c r="G13" s="16"/>
      <c r="I13"/>
      <c r="K13" s="33"/>
      <c r="N13" s="22"/>
    </row>
    <row r="14" spans="1:14" ht="12.75" customHeight="1" x14ac:dyDescent="0.2">
      <c r="B14" s="25" t="s">
        <v>40</v>
      </c>
      <c r="E14" s="20"/>
      <c r="F14" s="22"/>
      <c r="G14" s="16"/>
      <c r="I14"/>
      <c r="K14" s="33"/>
      <c r="N14" s="22"/>
    </row>
    <row r="15" spans="1:14" ht="12.75" customHeight="1" x14ac:dyDescent="0.2">
      <c r="A15">
        <f>+A10+1</f>
        <v>4</v>
      </c>
      <c r="B15" t="s">
        <v>47</v>
      </c>
      <c r="C15" t="s">
        <v>46</v>
      </c>
      <c r="D15" s="48" t="s">
        <v>5</v>
      </c>
      <c r="E15" s="32">
        <v>882.16047579999997</v>
      </c>
      <c r="F15" s="33">
        <f>+E15/$E$42</f>
        <v>4.8017352899896441E-2</v>
      </c>
      <c r="G15" s="43">
        <v>45255</v>
      </c>
      <c r="H15" s="33">
        <v>6.4957000000000001E-2</v>
      </c>
      <c r="I15"/>
      <c r="K15" s="33"/>
      <c r="N15" s="22"/>
    </row>
    <row r="16" spans="1:14" ht="12.75" customHeight="1" x14ac:dyDescent="0.2">
      <c r="A16">
        <f>+A15+1</f>
        <v>5</v>
      </c>
      <c r="B16" t="s">
        <v>49</v>
      </c>
      <c r="C16" t="s">
        <v>50</v>
      </c>
      <c r="D16" s="48" t="s">
        <v>5</v>
      </c>
      <c r="E16" s="32">
        <v>195.64948000000001</v>
      </c>
      <c r="F16" s="33">
        <f>+E16/$E$42</f>
        <v>1.0649502424512534E-2</v>
      </c>
      <c r="G16" s="43">
        <v>45259</v>
      </c>
      <c r="H16" s="33">
        <v>6.4353999999999995E-2</v>
      </c>
      <c r="I16"/>
      <c r="K16" s="33"/>
      <c r="N16" s="22"/>
    </row>
    <row r="17" spans="1:14" ht="12.75" customHeight="1" x14ac:dyDescent="0.2">
      <c r="B17" s="25"/>
      <c r="E17" s="20"/>
      <c r="F17" s="22"/>
      <c r="G17" s="16"/>
      <c r="I17"/>
      <c r="J17" s="35"/>
      <c r="K17" s="33"/>
      <c r="N17" s="22"/>
    </row>
    <row r="18" spans="1:14" ht="12.75" customHeight="1" x14ac:dyDescent="0.2">
      <c r="B18" s="13" t="s">
        <v>16</v>
      </c>
      <c r="C18" s="13"/>
      <c r="D18" s="13"/>
      <c r="E18" s="21">
        <f>SUM(E15:E17)</f>
        <v>1077.8099557999999</v>
      </c>
      <c r="F18" s="23">
        <f>SUM(F15:F17)</f>
        <v>5.8666855324408976E-2</v>
      </c>
      <c r="G18" s="17"/>
      <c r="H18" s="17"/>
      <c r="I18"/>
      <c r="J18" s="35"/>
      <c r="K18" s="33"/>
      <c r="N18" s="22"/>
    </row>
    <row r="19" spans="1:14" ht="12.75" customHeight="1" x14ac:dyDescent="0.2">
      <c r="E19" s="20"/>
      <c r="F19" s="22"/>
      <c r="G19" s="16"/>
      <c r="I19"/>
      <c r="K19" s="33"/>
      <c r="N19" s="22"/>
    </row>
    <row r="20" spans="1:14" ht="12.75" customHeight="1" x14ac:dyDescent="0.2">
      <c r="B20" s="25" t="s">
        <v>11</v>
      </c>
      <c r="E20" s="20"/>
      <c r="F20" s="22"/>
      <c r="G20" s="16"/>
      <c r="I20"/>
      <c r="K20" s="33"/>
      <c r="N20" s="22"/>
    </row>
    <row r="21" spans="1:14" ht="12.75" customHeight="1" x14ac:dyDescent="0.2">
      <c r="B21" s="25" t="s">
        <v>10</v>
      </c>
      <c r="E21" s="20"/>
      <c r="F21" s="22"/>
      <c r="G21" s="16"/>
      <c r="I21"/>
      <c r="K21" s="33"/>
      <c r="N21" s="22"/>
    </row>
    <row r="22" spans="1:14" ht="12.75" customHeight="1" x14ac:dyDescent="0.2">
      <c r="A22">
        <f>+A16+1</f>
        <v>6</v>
      </c>
      <c r="B22" s="38" t="s">
        <v>24</v>
      </c>
      <c r="C22" s="38" t="s">
        <v>23</v>
      </c>
      <c r="D22" s="38" t="s">
        <v>28</v>
      </c>
      <c r="E22" s="32">
        <v>5345.6580000000004</v>
      </c>
      <c r="F22" s="33">
        <f t="shared" ref="F22:F33" si="0">+E22/$E$42</f>
        <v>0.29097239528372287</v>
      </c>
      <c r="G22" s="43">
        <v>45142</v>
      </c>
      <c r="H22" s="33">
        <v>0.10025000000000001</v>
      </c>
      <c r="I22" s="34"/>
      <c r="K22" s="33"/>
      <c r="N22" s="22"/>
    </row>
    <row r="23" spans="1:14" ht="12.75" customHeight="1" x14ac:dyDescent="0.2">
      <c r="A23">
        <f>A22+1</f>
        <v>7</v>
      </c>
      <c r="B23" s="38" t="s">
        <v>31</v>
      </c>
      <c r="C23" s="38" t="s">
        <v>32</v>
      </c>
      <c r="D23" s="38" t="s">
        <v>30</v>
      </c>
      <c r="E23" s="32">
        <v>3533.6</v>
      </c>
      <c r="F23" s="33">
        <f t="shared" si="0"/>
        <v>0.19233928844205203</v>
      </c>
      <c r="G23" s="43">
        <v>45306</v>
      </c>
      <c r="H23" s="33">
        <v>7.4649999999999994E-2</v>
      </c>
      <c r="I23" s="34"/>
      <c r="K23" s="33"/>
      <c r="N23" s="22"/>
    </row>
    <row r="24" spans="1:14" s="35" customFormat="1" ht="12.75" customHeight="1" x14ac:dyDescent="0.2">
      <c r="A24">
        <f t="shared" ref="A24:A30" si="1">A23+1</f>
        <v>8</v>
      </c>
      <c r="B24" s="38" t="s">
        <v>19</v>
      </c>
      <c r="C24" s="38" t="s">
        <v>18</v>
      </c>
      <c r="D24" s="38" t="s">
        <v>27</v>
      </c>
      <c r="E24" s="32">
        <v>1433.19</v>
      </c>
      <c r="F24" s="33">
        <f t="shared" si="0"/>
        <v>7.8010738284543968E-2</v>
      </c>
      <c r="G24" s="43">
        <v>44915</v>
      </c>
      <c r="H24" s="33">
        <v>0</v>
      </c>
      <c r="I24" s="34"/>
      <c r="J24"/>
      <c r="K24" s="33"/>
      <c r="N24" s="36"/>
    </row>
    <row r="25" spans="1:14" ht="12.75" customHeight="1" x14ac:dyDescent="0.2">
      <c r="A25">
        <f t="shared" si="1"/>
        <v>9</v>
      </c>
      <c r="B25" s="38" t="s">
        <v>36</v>
      </c>
      <c r="C25" s="38" t="s">
        <v>34</v>
      </c>
      <c r="D25" s="38" t="s">
        <v>37</v>
      </c>
      <c r="E25" s="32">
        <v>1065.115</v>
      </c>
      <c r="F25" s="33">
        <f t="shared" si="0"/>
        <v>5.7975849334660476E-2</v>
      </c>
      <c r="G25" s="43">
        <v>46382</v>
      </c>
      <c r="H25" s="33">
        <v>7.4800000000000005E-2</v>
      </c>
      <c r="I25" s="34"/>
      <c r="K25" s="33"/>
      <c r="N25" s="22"/>
    </row>
    <row r="26" spans="1:14" ht="12.75" customHeight="1" x14ac:dyDescent="0.2">
      <c r="A26">
        <f t="shared" si="1"/>
        <v>10</v>
      </c>
      <c r="B26" s="38" t="s">
        <v>20</v>
      </c>
      <c r="C26" s="38" t="s">
        <v>22</v>
      </c>
      <c r="D26" s="38" t="s">
        <v>38</v>
      </c>
      <c r="E26" s="32">
        <v>945.03700000000003</v>
      </c>
      <c r="F26" s="33">
        <f t="shared" si="0"/>
        <v>5.1439818918782979E-2</v>
      </c>
      <c r="G26" s="43">
        <v>46568</v>
      </c>
      <c r="H26" s="33">
        <v>0.10865</v>
      </c>
      <c r="I26" s="34"/>
      <c r="K26" s="33"/>
      <c r="N26" s="22"/>
    </row>
    <row r="27" spans="1:14" ht="12.75" customHeight="1" x14ac:dyDescent="0.2">
      <c r="A27">
        <f t="shared" si="1"/>
        <v>11</v>
      </c>
      <c r="B27" s="38" t="s">
        <v>43</v>
      </c>
      <c r="C27" s="38" t="s">
        <v>42</v>
      </c>
      <c r="D27" s="38" t="s">
        <v>37</v>
      </c>
      <c r="E27" s="32">
        <v>934.77149999999995</v>
      </c>
      <c r="F27" s="33">
        <f t="shared" si="0"/>
        <v>5.0881051948695279E-2</v>
      </c>
      <c r="G27" s="43">
        <v>46354</v>
      </c>
      <c r="H27" s="33">
        <v>7.5000000000000011E-2</v>
      </c>
      <c r="I27" s="34"/>
      <c r="J27" s="22"/>
      <c r="K27" s="33"/>
      <c r="N27" s="22"/>
    </row>
    <row r="28" spans="1:14" ht="12.75" customHeight="1" x14ac:dyDescent="0.2">
      <c r="A28">
        <f t="shared" si="1"/>
        <v>12</v>
      </c>
      <c r="B28" s="38" t="s">
        <v>36</v>
      </c>
      <c r="C28" s="38" t="s">
        <v>35</v>
      </c>
      <c r="D28" s="38" t="s">
        <v>37</v>
      </c>
      <c r="E28" s="32">
        <v>532.50699999999995</v>
      </c>
      <c r="F28" s="33">
        <f t="shared" si="0"/>
        <v>2.8985175874578842E-2</v>
      </c>
      <c r="G28" s="43">
        <v>46263</v>
      </c>
      <c r="H28" s="33">
        <v>7.4750000000000011E-2</v>
      </c>
      <c r="I28" s="34"/>
      <c r="J28" s="22"/>
      <c r="K28" s="33"/>
      <c r="N28" s="22"/>
    </row>
    <row r="29" spans="1:14" ht="12.75" customHeight="1" x14ac:dyDescent="0.2">
      <c r="A29">
        <f t="shared" si="1"/>
        <v>13</v>
      </c>
      <c r="B29" s="38" t="s">
        <v>21</v>
      </c>
      <c r="C29" s="38" t="s">
        <v>25</v>
      </c>
      <c r="D29" s="38" t="s">
        <v>29</v>
      </c>
      <c r="E29" s="32">
        <v>478.66224</v>
      </c>
      <c r="F29" s="33">
        <f t="shared" si="0"/>
        <v>2.6054322686687441E-2</v>
      </c>
      <c r="G29" s="43">
        <v>46387</v>
      </c>
      <c r="H29" s="33">
        <v>9.2000999999999999E-2</v>
      </c>
      <c r="I29" s="34"/>
      <c r="N29" s="22"/>
    </row>
    <row r="30" spans="1:14" ht="12.75" customHeight="1" x14ac:dyDescent="0.2">
      <c r="A30">
        <f t="shared" si="1"/>
        <v>14</v>
      </c>
      <c r="B30" s="38" t="s">
        <v>21</v>
      </c>
      <c r="C30" s="38" t="s">
        <v>26</v>
      </c>
      <c r="D30" s="38" t="s">
        <v>29</v>
      </c>
      <c r="E30" s="32">
        <v>478.78751999999997</v>
      </c>
      <c r="F30" s="33">
        <f t="shared" si="0"/>
        <v>2.6061141869972479E-2</v>
      </c>
      <c r="G30" s="43">
        <v>46477</v>
      </c>
      <c r="H30" s="33">
        <v>9.2000999999999999E-2</v>
      </c>
      <c r="I30" s="34"/>
      <c r="N30" s="22"/>
    </row>
    <row r="31" spans="1:14" ht="12.75" customHeight="1" x14ac:dyDescent="0.2">
      <c r="A31">
        <f>+A30+1</f>
        <v>15</v>
      </c>
      <c r="B31" s="38" t="s">
        <v>54</v>
      </c>
      <c r="C31" s="38" t="s">
        <v>52</v>
      </c>
      <c r="D31" s="38" t="s">
        <v>29</v>
      </c>
      <c r="E31" s="32">
        <v>374.71391999999997</v>
      </c>
      <c r="F31" s="33">
        <f t="shared" si="0"/>
        <v>2.0396255586974193E-2</v>
      </c>
      <c r="G31" s="43">
        <v>46064</v>
      </c>
      <c r="H31" s="33">
        <v>7.4399999999999994E-2</v>
      </c>
      <c r="I31" s="34"/>
      <c r="J31" s="35"/>
      <c r="K31" s="33"/>
      <c r="N31" s="22"/>
    </row>
    <row r="32" spans="1:14" ht="12.75" customHeight="1" x14ac:dyDescent="0.2">
      <c r="A32">
        <f t="shared" ref="A32:A33" si="2">A31+1</f>
        <v>16</v>
      </c>
      <c r="B32" s="38" t="s">
        <v>54</v>
      </c>
      <c r="C32" s="38" t="s">
        <v>51</v>
      </c>
      <c r="D32" s="38" t="s">
        <v>29</v>
      </c>
      <c r="E32" s="32">
        <v>372.30011999999999</v>
      </c>
      <c r="F32" s="33">
        <f t="shared" si="0"/>
        <v>2.0264868736611555E-2</v>
      </c>
      <c r="G32" s="43">
        <v>45699</v>
      </c>
      <c r="H32" s="33">
        <v>7.2899999999999993E-2</v>
      </c>
      <c r="I32" s="34"/>
      <c r="K32" s="33"/>
      <c r="N32" s="22"/>
    </row>
    <row r="33" spans="1:14" ht="12.75" customHeight="1" x14ac:dyDescent="0.2">
      <c r="A33">
        <f t="shared" si="2"/>
        <v>17</v>
      </c>
      <c r="B33" s="38" t="s">
        <v>54</v>
      </c>
      <c r="C33" s="38" t="s">
        <v>53</v>
      </c>
      <c r="D33" s="38" t="s">
        <v>29</v>
      </c>
      <c r="E33" s="32">
        <v>114.48945800000001</v>
      </c>
      <c r="F33" s="33">
        <f t="shared" si="0"/>
        <v>6.2318374705219049E-3</v>
      </c>
      <c r="G33" s="43">
        <v>46429</v>
      </c>
      <c r="H33" s="33">
        <v>7.51E-2</v>
      </c>
      <c r="I33" s="34"/>
      <c r="K33" s="33"/>
      <c r="N33" s="22"/>
    </row>
    <row r="34" spans="1:14" ht="12.75" customHeight="1" x14ac:dyDescent="0.2">
      <c r="B34" s="13" t="s">
        <v>16</v>
      </c>
      <c r="C34" s="13"/>
      <c r="D34" s="13"/>
      <c r="E34" s="21">
        <f>SUM(E22:E33)</f>
        <v>15608.831758</v>
      </c>
      <c r="F34" s="42">
        <f>SUM(F22:F33)</f>
        <v>0.8496127444378041</v>
      </c>
      <c r="G34" s="17"/>
      <c r="H34" s="17"/>
      <c r="I34"/>
      <c r="K34" s="33"/>
    </row>
    <row r="35" spans="1:14" ht="12.75" customHeight="1" x14ac:dyDescent="0.2">
      <c r="E35" s="20"/>
      <c r="F35" s="22"/>
      <c r="G35" s="16"/>
      <c r="H35" s="39"/>
      <c r="I35"/>
      <c r="K35" s="33"/>
      <c r="L35" s="35"/>
      <c r="M35" s="40"/>
      <c r="N35" s="37"/>
    </row>
    <row r="36" spans="1:14" ht="12.75" customHeight="1" x14ac:dyDescent="0.2">
      <c r="B36" s="50" t="s">
        <v>41</v>
      </c>
      <c r="C36" s="50"/>
      <c r="D36" s="28" t="s">
        <v>14</v>
      </c>
      <c r="E36" s="32">
        <v>116.63149789999999</v>
      </c>
      <c r="F36" s="33">
        <f t="shared" ref="F36" si="3">+E36/$E$42</f>
        <v>6.3484320002311192E-3</v>
      </c>
      <c r="G36" s="16"/>
      <c r="H36" s="39"/>
      <c r="I36"/>
      <c r="K36" s="33"/>
      <c r="L36" s="35"/>
      <c r="M36" s="40"/>
      <c r="N36" s="37"/>
    </row>
    <row r="37" spans="1:14" ht="12.75" customHeight="1" x14ac:dyDescent="0.2">
      <c r="B37" s="13" t="s">
        <v>16</v>
      </c>
      <c r="C37" s="13"/>
      <c r="D37" s="13"/>
      <c r="E37" s="21">
        <f>SUM(E36)</f>
        <v>116.63149789999999</v>
      </c>
      <c r="F37" s="23">
        <f>SUM(F36)</f>
        <v>6.3484320002311192E-3</v>
      </c>
      <c r="G37" s="17"/>
      <c r="H37" s="17"/>
      <c r="I37"/>
      <c r="K37" s="33"/>
      <c r="L37" s="35"/>
      <c r="M37" s="40"/>
      <c r="N37" s="37"/>
    </row>
    <row r="38" spans="1:14" ht="12.75" customHeight="1" x14ac:dyDescent="0.2">
      <c r="E38" s="20"/>
      <c r="F38" s="22"/>
      <c r="G38" s="16"/>
      <c r="H38" s="39"/>
      <c r="I38"/>
      <c r="K38" s="33"/>
      <c r="L38" s="35"/>
      <c r="M38" s="40"/>
      <c r="N38" s="37"/>
    </row>
    <row r="39" spans="1:14" ht="12.75" customHeight="1" x14ac:dyDescent="0.2">
      <c r="B39" s="25" t="s">
        <v>9</v>
      </c>
      <c r="C39" s="25"/>
      <c r="E39" s="20"/>
      <c r="F39" s="22"/>
      <c r="G39" s="16"/>
      <c r="H39" s="39"/>
      <c r="I39" s="39"/>
      <c r="J39" s="22"/>
      <c r="K39" s="33"/>
    </row>
    <row r="40" spans="1:14" ht="12.75" customHeight="1" x14ac:dyDescent="0.2">
      <c r="B40" s="25" t="s">
        <v>3</v>
      </c>
      <c r="C40" s="25"/>
      <c r="E40" s="31">
        <f>E42-E34-E12-E37-E18</f>
        <v>1385.2855594000011</v>
      </c>
      <c r="F40" s="22">
        <f>+E40/$E$42</f>
        <v>7.5403225827497797E-2</v>
      </c>
      <c r="G40" s="16"/>
      <c r="H40" s="39"/>
      <c r="I40" s="34"/>
    </row>
    <row r="41" spans="1:14" ht="12.75" customHeight="1" x14ac:dyDescent="0.2">
      <c r="B41" s="13" t="s">
        <v>16</v>
      </c>
      <c r="C41" s="13"/>
      <c r="D41" s="13"/>
      <c r="E41" s="41">
        <f>SUM(E40)</f>
        <v>1385.2855594000011</v>
      </c>
      <c r="F41" s="23">
        <f>SUM(F40)</f>
        <v>7.5403225827497797E-2</v>
      </c>
      <c r="G41" s="17"/>
      <c r="H41" s="17"/>
      <c r="I41" s="39"/>
    </row>
    <row r="42" spans="1:14" ht="12.75" customHeight="1" x14ac:dyDescent="0.2">
      <c r="B42" s="14" t="s">
        <v>7</v>
      </c>
      <c r="C42" s="14"/>
      <c r="D42" s="14"/>
      <c r="E42" s="27">
        <v>18371.701531300001</v>
      </c>
      <c r="F42" s="24">
        <f>+F41+F34+F12+F37+F18</f>
        <v>1.0000000000000002</v>
      </c>
      <c r="G42" s="18"/>
      <c r="H42" s="18"/>
      <c r="I42" s="29"/>
      <c r="J42" s="22"/>
      <c r="K42" s="33"/>
    </row>
    <row r="43" spans="1:14" ht="12.75" customHeight="1" x14ac:dyDescent="0.2">
      <c r="E43" s="31"/>
      <c r="H43" s="29"/>
      <c r="I43" s="29"/>
      <c r="J43" s="22"/>
      <c r="K43" s="33"/>
    </row>
    <row r="44" spans="1:14" ht="12.75" customHeight="1" x14ac:dyDescent="0.2">
      <c r="E44" s="31"/>
      <c r="F44" s="20"/>
      <c r="H44" s="29"/>
      <c r="I44" s="29"/>
      <c r="J44" s="22"/>
      <c r="K44" s="33"/>
    </row>
    <row r="45" spans="1:14" ht="12.75" customHeight="1" x14ac:dyDescent="0.2">
      <c r="E45" s="31"/>
      <c r="F45" s="22"/>
      <c r="H45" s="29"/>
      <c r="I45" s="29"/>
      <c r="J45" s="22"/>
      <c r="K45" s="33"/>
    </row>
    <row r="46" spans="1:14" ht="12.75" customHeight="1" x14ac:dyDescent="0.2">
      <c r="E46" s="20"/>
      <c r="H46" s="29"/>
      <c r="I46" s="29"/>
      <c r="K46" s="33"/>
    </row>
    <row r="47" spans="1:14" ht="12.75" customHeight="1" x14ac:dyDescent="0.2">
      <c r="B47" s="25"/>
      <c r="C47" s="25"/>
      <c r="E47" s="31"/>
      <c r="H47" s="29"/>
      <c r="I47" s="29"/>
      <c r="J47" s="28"/>
      <c r="K47" s="33"/>
    </row>
    <row r="48" spans="1:14" ht="12.75" customHeight="1" x14ac:dyDescent="0.2">
      <c r="B48" s="25"/>
      <c r="C48" s="25"/>
      <c r="E48" s="31"/>
      <c r="J48" s="22"/>
      <c r="K48" s="33"/>
    </row>
    <row r="49" spans="2:11" ht="12.75" customHeight="1" x14ac:dyDescent="0.2">
      <c r="B49" s="25"/>
      <c r="C49" s="25"/>
      <c r="E49" s="31"/>
      <c r="J49" s="22"/>
      <c r="K49" s="33"/>
    </row>
    <row r="50" spans="2:11" ht="12.75" customHeight="1" x14ac:dyDescent="0.2">
      <c r="B50" s="25"/>
      <c r="C50" s="25"/>
      <c r="J50" s="22"/>
      <c r="K50" s="33"/>
    </row>
    <row r="51" spans="2:11" ht="12.75" customHeight="1" x14ac:dyDescent="0.2">
      <c r="B51" s="25"/>
      <c r="C51" s="25"/>
      <c r="H51" s="34"/>
      <c r="I51" s="34"/>
    </row>
    <row r="52" spans="2:11" ht="12.75" customHeight="1" x14ac:dyDescent="0.2">
      <c r="H52" s="34"/>
      <c r="I52" s="34"/>
      <c r="K52" s="22"/>
    </row>
    <row r="53" spans="2:11" ht="12.75" customHeight="1" x14ac:dyDescent="0.2"/>
    <row r="54" spans="2:11" ht="12.75" customHeight="1" x14ac:dyDescent="0.2"/>
    <row r="55" spans="2:11" ht="12.75" customHeight="1" x14ac:dyDescent="0.2">
      <c r="H55" s="32"/>
      <c r="I55" s="32"/>
    </row>
    <row r="56" spans="2:11" ht="12.75" customHeight="1" x14ac:dyDescent="0.2"/>
    <row r="57" spans="2:11" ht="12.75" customHeight="1" x14ac:dyDescent="0.2"/>
    <row r="58" spans="2:11" ht="12.75" customHeight="1" x14ac:dyDescent="0.2"/>
    <row r="59" spans="2:11" ht="12.75" customHeight="1" x14ac:dyDescent="0.2">
      <c r="H59" s="32"/>
      <c r="I59" s="32"/>
    </row>
    <row r="60" spans="2:11" ht="12.75" customHeight="1" x14ac:dyDescent="0.2">
      <c r="H60" s="30"/>
      <c r="I60" s="30"/>
    </row>
    <row r="61" spans="2:11" ht="12.75" customHeight="1" x14ac:dyDescent="0.2">
      <c r="H61" s="29"/>
      <c r="I61" s="29"/>
    </row>
    <row r="62" spans="2:11" ht="12.75" customHeight="1" x14ac:dyDescent="0.2">
      <c r="H62" s="30"/>
      <c r="I62" s="30"/>
    </row>
    <row r="63" spans="2:11" ht="12.75" customHeight="1" x14ac:dyDescent="0.2"/>
    <row r="64" spans="2:11" ht="12.75" customHeight="1" x14ac:dyDescent="0.2"/>
    <row r="65" spans="10:10" ht="12.75" customHeight="1" x14ac:dyDescent="0.2"/>
    <row r="66" spans="10:10" ht="12.75" customHeight="1" x14ac:dyDescent="0.2">
      <c r="J66" s="31"/>
    </row>
    <row r="67" spans="10:10" ht="12.75" customHeight="1" x14ac:dyDescent="0.2"/>
    <row r="68" spans="10:10" ht="12.75" customHeight="1" x14ac:dyDescent="0.2"/>
    <row r="69" spans="10:10" ht="12.75" customHeight="1" x14ac:dyDescent="0.2"/>
    <row r="70" spans="10:10" ht="12.75" customHeight="1" x14ac:dyDescent="0.2"/>
    <row r="71" spans="10:10" ht="12.75" customHeight="1" x14ac:dyDescent="0.2"/>
    <row r="72" spans="10:10" ht="12.75" customHeight="1" x14ac:dyDescent="0.2"/>
    <row r="73" spans="10:10" ht="12.75" customHeight="1" x14ac:dyDescent="0.2"/>
    <row r="74" spans="10:10" ht="12.75" customHeight="1" x14ac:dyDescent="0.2"/>
    <row r="75" spans="10:10" ht="12.75" customHeight="1" x14ac:dyDescent="0.2"/>
    <row r="76" spans="10:10" ht="12.75" customHeight="1" x14ac:dyDescent="0.2"/>
    <row r="77" spans="10:10" ht="12.75" customHeight="1" x14ac:dyDescent="0.2"/>
    <row r="78" spans="10:10" ht="12.75" customHeight="1" x14ac:dyDescent="0.2"/>
    <row r="79" spans="10:10" ht="12.75" customHeight="1" x14ac:dyDescent="0.2"/>
    <row r="80" spans="10:1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</sheetData>
  <sortState ref="B22:H33">
    <sortCondition descending="1" ref="E22:E33"/>
  </sortState>
  <mergeCells count="1">
    <mergeCell ref="B1:F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11:28 05/05/2020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4F4B374D-FCA7-48A5-AEAE-94185906E7D0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dcterms:created xsi:type="dcterms:W3CDTF">1996-10-14T23:33:28Z</dcterms:created>
  <dcterms:modified xsi:type="dcterms:W3CDTF">2022-06-20T07:14:01Z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