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y Saini\Desktop\"/>
    </mc:Choice>
  </mc:AlternateContent>
  <bookViews>
    <workbookView xWindow="0" yWindow="0" windowWidth="20490" windowHeight="7755"/>
  </bookViews>
  <sheets>
    <sheet name="Series II" sheetId="2" r:id="rId1"/>
  </sheets>
  <definedNames>
    <definedName name="_xlnm._FilterDatabase" localSheetId="0" hidden="1">'Series II'!$A$1:$I$92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9" i="2" s="1"/>
  <c r="F21" i="2"/>
  <c r="E10" i="2"/>
  <c r="E31" i="2" l="1"/>
  <c r="F33" i="2"/>
  <c r="F34" i="2" s="1"/>
  <c r="E34" i="2"/>
  <c r="F30" i="2" l="1"/>
  <c r="F28" i="2"/>
  <c r="F29" i="2"/>
  <c r="F8" i="2" l="1"/>
  <c r="E15" i="2" l="1"/>
  <c r="F13" i="2"/>
  <c r="E37" i="2" l="1"/>
  <c r="F15" i="2"/>
  <c r="F10" i="2" l="1"/>
  <c r="F24" i="2"/>
  <c r="F25" i="2" l="1"/>
  <c r="F23" i="2"/>
  <c r="A20" i="2" l="1"/>
  <c r="A21" i="2" l="1"/>
  <c r="F26" i="2" l="1"/>
  <c r="F27" i="2" l="1"/>
  <c r="A22" i="2" l="1"/>
  <c r="A23" i="2" s="1"/>
  <c r="A24" i="2" s="1"/>
  <c r="A25" i="2" s="1"/>
  <c r="A26" i="2" s="1"/>
  <c r="A27" i="2" s="1"/>
  <c r="A28" i="2" s="1"/>
  <c r="A29" i="2" s="1"/>
  <c r="A30" i="2" s="1"/>
  <c r="F37" i="2" l="1"/>
  <c r="F19" i="2"/>
  <c r="F38" i="2" l="1"/>
  <c r="F20" i="2" l="1"/>
  <c r="F22" i="2" l="1"/>
  <c r="F31" i="2" l="1"/>
  <c r="F39" i="2" s="1"/>
  <c r="E38" i="2"/>
</calcChain>
</file>

<file path=xl/sharedStrings.xml><?xml version="1.0" encoding="utf-8"?>
<sst xmlns="http://schemas.openxmlformats.org/spreadsheetml/2006/main" count="68" uniqueCount="52">
  <si>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</si>
  <si>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</si>
  <si>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</si>
  <si>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</si>
  <si>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</si>
  <si>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</si>
  <si>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</si>
  <si>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</si>
  <si>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</si>
  <si>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</si>
  <si>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</si>
  <si>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</si>
  <si>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</si>
  <si>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</si>
  <si>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</si>
  <si>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</si>
  <si>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</si>
  <si>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</si>
  <si>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</si>
  <si>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</si>
  <si>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Darbhanga Motihari Transmission Company Limited</t>
  </si>
  <si>
    <t>INE477K07018</t>
  </si>
  <si>
    <t>Green Infra Wind Energy Limited</t>
  </si>
  <si>
    <t>INE732Q07AL0</t>
  </si>
  <si>
    <t>INE732Q07AM8</t>
  </si>
  <si>
    <t>CARE D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</si>
  <si>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</si>
  <si>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</si>
  <si>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</si>
  <si>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</si>
  <si>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</si>
  <si>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</si>
  <si>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</si>
  <si>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</si>
  <si>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</si>
  <si>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Governmnet Securities</t>
  </si>
  <si>
    <t>Fixed Deposit</t>
  </si>
  <si>
    <t>INE206D08220</t>
  </si>
  <si>
    <t>Nuclear Power Corporation of India Limited</t>
  </si>
  <si>
    <t>IN002021Z509</t>
  </si>
  <si>
    <t>IN0020130061</t>
  </si>
  <si>
    <t>8.83% GOI 25NOV2023</t>
  </si>
  <si>
    <t>364 DAY TBILL 02MAR23</t>
  </si>
  <si>
    <t>INE848E07450</t>
  </si>
  <si>
    <t>INE848E07468</t>
  </si>
  <si>
    <t>INE848E07385</t>
  </si>
  <si>
    <t>National Hydroelectric Power Corporation Limited</t>
  </si>
  <si>
    <t>CRISIL AA +</t>
  </si>
  <si>
    <t>INE733E08213</t>
  </si>
  <si>
    <t>NTPC Limited</t>
  </si>
  <si>
    <t>Portfolio as on November 15, 2022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</si>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</sst>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39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43" fontId="0" fillId="0" borderId="0" xfId="1" applyFont="1" applyFill="1"/>
    <xf numFmtId="39" fontId="0" fillId="0" borderId="0" xfId="0" applyNumberFormat="1" applyFont="1"/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2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39" fontId="3" fillId="2" borderId="1" xfId="1" applyNumberFormat="1" applyFont="1" applyFill="1" applyBorder="1" applyAlignment="1">
      <alignment horizontal="center"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5" fillId="0" borderId="1" xfId="0" applyFont="1" applyBorder="1"/>
    <xf numFmtId="0" fontId="8" fillId="0" borderId="1" xfId="0" applyFont="1" applyFill="1" applyBorder="1"/>
    <xf numFmtId="39" fontId="8" fillId="0" borderId="1" xfId="0" applyNumberFormat="1" applyFont="1" applyFill="1" applyBorder="1"/>
    <xf numFmtId="10" fontId="8" fillId="0" borderId="1" xfId="0" applyNumberFormat="1" applyFont="1" applyFill="1" applyBorder="1"/>
    <xf numFmtId="166" fontId="8" fillId="0" borderId="1" xfId="0" applyNumberFormat="1" applyFont="1" applyFill="1" applyBorder="1"/>
    <xf numFmtId="0" fontId="9" fillId="0" borderId="1" xfId="0" applyFont="1" applyFill="1" applyBorder="1"/>
    <xf numFmtId="39" fontId="5" fillId="0" borderId="1" xfId="0" applyNumberFormat="1" applyFont="1" applyFill="1" applyBorder="1"/>
    <xf numFmtId="10" fontId="7" fillId="0" borderId="1" xfId="0" applyNumberFormat="1" applyFont="1" applyFill="1" applyBorder="1"/>
    <xf numFmtId="166" fontId="7" fillId="0" borderId="1" xfId="0" applyNumberFormat="1" applyFont="1" applyFill="1" applyBorder="1"/>
    <xf numFmtId="39" fontId="7" fillId="0" borderId="1" xfId="0" applyNumberFormat="1" applyFont="1" applyFill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66" fontId="8" fillId="3" borderId="1" xfId="0" applyNumberFormat="1" applyFont="1" applyFill="1" applyBorder="1"/>
    <xf numFmtId="10" fontId="8" fillId="3" borderId="1" xfId="2" applyNumberFormat="1" applyFont="1" applyFill="1" applyBorder="1"/>
    <xf numFmtId="43" fontId="7" fillId="0" borderId="1" xfId="1" applyFont="1" applyFill="1" applyBorder="1"/>
    <xf numFmtId="0" fontId="5" fillId="0" borderId="1" xfId="0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5" zoomScaleNormal="85" workbookViewId="0">
      <selection activeCell="U23" sqref="U23"/>
    </sheetView>
  </sheetViews>
  <sheetFormatPr defaultColWidth="9.140625" defaultRowHeight="12.75" x14ac:dyDescent="0.2"/>
  <cols>
    <col min="1" max="1" width="4.5703125" bestFit="1" customWidth="1"/>
    <col min="2" max="2" width="52.5703125" bestFit="1" customWidth="1"/>
    <col min="3" max="3" width="17.5703125" bestFit="1" customWidth="1"/>
    <col min="4" max="4" width="14.42578125" bestFit="1" customWidth="1"/>
    <col min="5" max="5" width="23.5703125" bestFit="1" customWidth="1"/>
    <col min="6" max="6" width="10.5703125" bestFit="1" customWidth="1"/>
    <col min="7" max="7" width="16" bestFit="1" customWidth="1"/>
    <col min="8" max="8" width="12.85546875" style="4" bestFit="1" customWidth="1"/>
    <col min="9" max="9" width="13.28515625" style="4" customWidth="1"/>
  </cols>
  <sheetData>
    <row r="1" spans="1:12" ht="15.75" x14ac:dyDescent="0.2">
      <c r="A1" s="55" t="s">
        <v>51</v>
      </c>
      <c r="B1" s="55"/>
      <c r="C1" s="55"/>
      <c r="D1" s="55"/>
      <c r="E1" s="55"/>
      <c r="F1" s="55"/>
      <c r="G1" s="55"/>
      <c r="H1" s="55"/>
    </row>
    <row r="2" spans="1:12" ht="15.75" x14ac:dyDescent="0.25">
      <c r="A2" s="15" t="s">
        <v>0</v>
      </c>
      <c r="B2" s="16" t="s">
        <v>50</v>
      </c>
      <c r="C2" s="16"/>
      <c r="D2" s="17"/>
      <c r="E2" s="18"/>
      <c r="F2" s="19"/>
      <c r="G2" s="20"/>
      <c r="H2" s="21"/>
    </row>
    <row r="3" spans="1:12" ht="15.75" x14ac:dyDescent="0.25">
      <c r="A3" s="22"/>
      <c r="B3" s="23"/>
      <c r="C3" s="23"/>
      <c r="D3" s="15"/>
      <c r="E3" s="18"/>
      <c r="F3" s="19"/>
      <c r="G3" s="20"/>
      <c r="H3" s="21"/>
    </row>
    <row r="4" spans="1:12" ht="31.5" x14ac:dyDescent="0.2">
      <c r="A4" s="24" t="s">
        <v>13</v>
      </c>
      <c r="B4" s="25" t="s">
        <v>6</v>
      </c>
      <c r="C4" s="25" t="s">
        <v>17</v>
      </c>
      <c r="D4" s="25" t="s">
        <v>15</v>
      </c>
      <c r="E4" s="26" t="s">
        <v>8</v>
      </c>
      <c r="F4" s="27" t="s">
        <v>12</v>
      </c>
      <c r="G4" s="28" t="s">
        <v>2</v>
      </c>
      <c r="H4" s="28" t="s">
        <v>30</v>
      </c>
    </row>
    <row r="5" spans="1:12" ht="15.75" x14ac:dyDescent="0.25">
      <c r="A5" s="20"/>
      <c r="B5" s="20"/>
      <c r="C5" s="20"/>
      <c r="D5" s="20"/>
      <c r="E5" s="29"/>
      <c r="F5" s="30"/>
      <c r="G5" s="31"/>
      <c r="H5" s="21"/>
    </row>
    <row r="6" spans="1:12" ht="15.75" x14ac:dyDescent="0.25">
      <c r="A6" s="20"/>
      <c r="B6" s="32" t="s">
        <v>1</v>
      </c>
      <c r="C6" s="20"/>
      <c r="D6" s="20"/>
      <c r="E6" s="29"/>
      <c r="F6" s="30"/>
      <c r="G6" s="31"/>
      <c r="H6" s="21"/>
    </row>
    <row r="7" spans="1:12" s="4" customFormat="1" ht="15.75" x14ac:dyDescent="0.25">
      <c r="A7" s="21"/>
      <c r="B7" s="32" t="s">
        <v>4</v>
      </c>
      <c r="C7" s="33"/>
      <c r="D7" s="33"/>
      <c r="E7" s="34"/>
      <c r="F7" s="35"/>
      <c r="G7" s="36"/>
      <c r="H7" s="21"/>
    </row>
    <row r="8" spans="1:12" s="4" customFormat="1" ht="15.75" x14ac:dyDescent="0.25">
      <c r="A8" s="20">
        <v>1</v>
      </c>
      <c r="B8" s="21" t="s">
        <v>42</v>
      </c>
      <c r="C8" s="21" t="s">
        <v>39</v>
      </c>
      <c r="D8" s="37" t="s">
        <v>5</v>
      </c>
      <c r="E8" s="38">
        <v>5.8509399999999996E-2</v>
      </c>
      <c r="F8" s="39">
        <f>+E8/$E$39</f>
        <v>3.0927632943095032E-6</v>
      </c>
      <c r="G8" s="40">
        <v>44987</v>
      </c>
      <c r="H8" s="39">
        <v>6.5450000000000008E-2</v>
      </c>
      <c r="I8" s="5"/>
    </row>
    <row r="9" spans="1:12" s="4" customFormat="1" ht="15.75" x14ac:dyDescent="0.25">
      <c r="A9" s="20"/>
      <c r="B9" s="37"/>
      <c r="C9" s="37"/>
      <c r="D9" s="37"/>
      <c r="E9" s="41"/>
      <c r="F9" s="39"/>
      <c r="G9" s="40"/>
      <c r="H9" s="39"/>
      <c r="I9" s="9"/>
    </row>
    <row r="10" spans="1:12" s="4" customFormat="1" ht="15.75" x14ac:dyDescent="0.25">
      <c r="A10" s="21"/>
      <c r="B10" s="42" t="s">
        <v>16</v>
      </c>
      <c r="C10" s="42"/>
      <c r="D10" s="42"/>
      <c r="E10" s="43">
        <f>SUM(E8:E9)</f>
        <v>5.8509399999999996E-2</v>
      </c>
      <c r="F10" s="44">
        <f>SUM(F8:F9)</f>
        <v>3.0927632943095032E-6</v>
      </c>
      <c r="G10" s="45"/>
      <c r="H10" s="45"/>
      <c r="I10"/>
    </row>
    <row r="11" spans="1:12" ht="15.75" x14ac:dyDescent="0.25">
      <c r="A11" s="20"/>
      <c r="B11" s="20"/>
      <c r="C11" s="20"/>
      <c r="D11" s="20"/>
      <c r="E11" s="29"/>
      <c r="F11" s="30"/>
      <c r="G11" s="31"/>
      <c r="H11" s="21"/>
      <c r="I11"/>
      <c r="L11" s="2"/>
    </row>
    <row r="12" spans="1:12" ht="15.75" x14ac:dyDescent="0.25">
      <c r="A12" s="20"/>
      <c r="B12" s="32" t="s">
        <v>35</v>
      </c>
      <c r="C12" s="20"/>
      <c r="D12" s="20"/>
      <c r="E12" s="29"/>
      <c r="F12" s="30"/>
      <c r="G12" s="31"/>
      <c r="H12" s="21"/>
      <c r="I12"/>
      <c r="L12" s="2"/>
    </row>
    <row r="13" spans="1:12" ht="15.75" x14ac:dyDescent="0.25">
      <c r="A13" s="20">
        <f>+A8+1</f>
        <v>2</v>
      </c>
      <c r="B13" s="20" t="s">
        <v>41</v>
      </c>
      <c r="C13" s="20" t="s">
        <v>40</v>
      </c>
      <c r="D13" s="37" t="s">
        <v>5</v>
      </c>
      <c r="E13" s="41">
        <v>361.81194729999999</v>
      </c>
      <c r="F13" s="39">
        <f>+E13/$E$39</f>
        <v>1.9125109983217814E-2</v>
      </c>
      <c r="G13" s="40">
        <v>45255</v>
      </c>
      <c r="H13" s="39">
        <v>6.9044500000000009E-2</v>
      </c>
      <c r="I13"/>
      <c r="L13" s="2"/>
    </row>
    <row r="14" spans="1:12" ht="15.75" x14ac:dyDescent="0.25">
      <c r="A14" s="20"/>
      <c r="B14" s="32"/>
      <c r="C14" s="20"/>
      <c r="D14" s="20"/>
      <c r="E14" s="29"/>
      <c r="F14" s="30"/>
      <c r="G14" s="31"/>
      <c r="H14" s="21"/>
      <c r="I14"/>
      <c r="L14" s="2"/>
    </row>
    <row r="15" spans="1:12" ht="15.75" x14ac:dyDescent="0.25">
      <c r="A15" s="20"/>
      <c r="B15" s="42" t="s">
        <v>16</v>
      </c>
      <c r="C15" s="42"/>
      <c r="D15" s="42"/>
      <c r="E15" s="43">
        <f>SUM(E13:E14)</f>
        <v>361.81194729999999</v>
      </c>
      <c r="F15" s="44">
        <f>SUM(F13:F14)</f>
        <v>1.9125109983217814E-2</v>
      </c>
      <c r="G15" s="45"/>
      <c r="H15" s="45"/>
      <c r="I15"/>
      <c r="L15" s="2"/>
    </row>
    <row r="16" spans="1:12" ht="15.75" x14ac:dyDescent="0.25">
      <c r="A16" s="20"/>
      <c r="B16" s="20"/>
      <c r="C16" s="20"/>
      <c r="D16" s="20"/>
      <c r="E16" s="29"/>
      <c r="F16" s="30"/>
      <c r="G16" s="31"/>
      <c r="H16" s="21"/>
      <c r="I16"/>
      <c r="L16" s="2"/>
    </row>
    <row r="17" spans="1:12" ht="15.75" x14ac:dyDescent="0.25">
      <c r="A17" s="20"/>
      <c r="B17" s="32" t="s">
        <v>11</v>
      </c>
      <c r="C17" s="20"/>
      <c r="D17" s="20"/>
      <c r="E17" s="29"/>
      <c r="F17" s="30"/>
      <c r="G17" s="31"/>
      <c r="H17" s="21"/>
      <c r="I17"/>
      <c r="L17" s="2"/>
    </row>
    <row r="18" spans="1:12" ht="15.75" x14ac:dyDescent="0.25">
      <c r="A18" s="20"/>
      <c r="B18" s="32" t="s">
        <v>10</v>
      </c>
      <c r="C18" s="20"/>
      <c r="D18" s="20"/>
      <c r="E18" s="29"/>
      <c r="F18" s="30"/>
      <c r="G18" s="31"/>
      <c r="H18" s="21"/>
      <c r="I18"/>
      <c r="L18" s="2"/>
    </row>
    <row r="19" spans="1:12" ht="15.75" x14ac:dyDescent="0.25">
      <c r="A19" s="20">
        <f>+A13+1</f>
        <v>3</v>
      </c>
      <c r="B19" s="21" t="s">
        <v>22</v>
      </c>
      <c r="C19" s="21" t="s">
        <v>21</v>
      </c>
      <c r="D19" s="21" t="s">
        <v>47</v>
      </c>
      <c r="E19" s="41">
        <v>5122.7280000000001</v>
      </c>
      <c r="F19" s="39">
        <f t="shared" ref="F19:F30" si="0">+E19/$E$39</f>
        <v>0.27078358563122396</v>
      </c>
      <c r="G19" s="40">
        <v>45142</v>
      </c>
      <c r="H19" s="39">
        <v>0.10719999999999999</v>
      </c>
      <c r="I19" s="9"/>
      <c r="L19" s="2"/>
    </row>
    <row r="20" spans="1:12" ht="15.75" x14ac:dyDescent="0.25">
      <c r="A20" s="20">
        <f>A19+1</f>
        <v>4</v>
      </c>
      <c r="B20" s="21" t="s">
        <v>28</v>
      </c>
      <c r="C20" s="21" t="s">
        <v>29</v>
      </c>
      <c r="D20" s="21" t="s">
        <v>27</v>
      </c>
      <c r="E20" s="41">
        <v>3506.6570000000002</v>
      </c>
      <c r="F20" s="39">
        <f t="shared" si="0"/>
        <v>0.18535927654929774</v>
      </c>
      <c r="G20" s="40">
        <v>45306</v>
      </c>
      <c r="H20" s="39">
        <v>7.9426999999999998E-2</v>
      </c>
      <c r="I20" s="9"/>
      <c r="L20" s="2"/>
    </row>
    <row r="21" spans="1:12" s="10" customFormat="1" ht="15.75" x14ac:dyDescent="0.25">
      <c r="A21" s="20">
        <f t="shared" ref="A21:A30" si="1">A20+1</f>
        <v>5</v>
      </c>
      <c r="B21" s="21" t="s">
        <v>49</v>
      </c>
      <c r="C21" s="21" t="s">
        <v>48</v>
      </c>
      <c r="D21" s="21" t="s">
        <v>26</v>
      </c>
      <c r="E21" s="41">
        <v>3424.7325000000001</v>
      </c>
      <c r="F21" s="39">
        <f t="shared" si="0"/>
        <v>0.18102880851331277</v>
      </c>
      <c r="G21" s="40">
        <v>45411</v>
      </c>
      <c r="H21" s="39">
        <v>7.3599999999999999E-2</v>
      </c>
      <c r="I21" s="9"/>
      <c r="L21" s="11"/>
    </row>
    <row r="22" spans="1:12" ht="15.75" x14ac:dyDescent="0.25">
      <c r="A22" s="20">
        <f>A21+1</f>
        <v>6</v>
      </c>
      <c r="B22" s="21" t="s">
        <v>19</v>
      </c>
      <c r="C22" s="21" t="s">
        <v>18</v>
      </c>
      <c r="D22" s="21" t="s">
        <v>25</v>
      </c>
      <c r="E22" s="41">
        <v>1433.19</v>
      </c>
      <c r="F22" s="39">
        <f t="shared" si="0"/>
        <v>7.575735566885726E-2</v>
      </c>
      <c r="G22" s="40">
        <v>44915</v>
      </c>
      <c r="H22" s="39">
        <v>0</v>
      </c>
      <c r="I22" s="9"/>
      <c r="L22" s="2"/>
    </row>
    <row r="23" spans="1:12" ht="15.75" x14ac:dyDescent="0.25">
      <c r="A23" s="20">
        <f t="shared" si="1"/>
        <v>7</v>
      </c>
      <c r="B23" s="21" t="s">
        <v>33</v>
      </c>
      <c r="C23" s="21" t="s">
        <v>31</v>
      </c>
      <c r="D23" s="21" t="s">
        <v>34</v>
      </c>
      <c r="E23" s="41">
        <v>1063.9580000000001</v>
      </c>
      <c r="F23" s="39">
        <f t="shared" si="0"/>
        <v>5.624002722788049E-2</v>
      </c>
      <c r="G23" s="40">
        <v>46382</v>
      </c>
      <c r="H23" s="39">
        <v>7.3800000000000004E-2</v>
      </c>
      <c r="I23" s="9"/>
      <c r="L23" s="2"/>
    </row>
    <row r="24" spans="1:12" ht="15.75" x14ac:dyDescent="0.25">
      <c r="A24" s="20">
        <f t="shared" si="1"/>
        <v>8</v>
      </c>
      <c r="B24" s="21" t="s">
        <v>38</v>
      </c>
      <c r="C24" s="21" t="s">
        <v>37</v>
      </c>
      <c r="D24" s="21" t="s">
        <v>34</v>
      </c>
      <c r="E24" s="41">
        <v>938.71079999999995</v>
      </c>
      <c r="F24" s="39">
        <f t="shared" si="0"/>
        <v>4.9619553545445845E-2</v>
      </c>
      <c r="G24" s="40">
        <v>46354</v>
      </c>
      <c r="H24" s="39">
        <v>7.2800000000000004E-2</v>
      </c>
      <c r="I24" s="9"/>
      <c r="L24" s="2"/>
    </row>
    <row r="25" spans="1:12" ht="15.75" x14ac:dyDescent="0.25">
      <c r="A25" s="20">
        <f t="shared" si="1"/>
        <v>9</v>
      </c>
      <c r="B25" s="21" t="s">
        <v>33</v>
      </c>
      <c r="C25" s="21" t="s">
        <v>32</v>
      </c>
      <c r="D25" s="21" t="s">
        <v>34</v>
      </c>
      <c r="E25" s="41">
        <v>531.2405</v>
      </c>
      <c r="F25" s="39">
        <f t="shared" si="0"/>
        <v>2.8080977054125111E-2</v>
      </c>
      <c r="G25" s="40">
        <v>46263</v>
      </c>
      <c r="H25" s="39">
        <v>7.3800000000000004E-2</v>
      </c>
      <c r="I25" s="9"/>
      <c r="L25" s="2"/>
    </row>
    <row r="26" spans="1:12" ht="15.75" x14ac:dyDescent="0.25">
      <c r="A26" s="20">
        <f t="shared" si="1"/>
        <v>10</v>
      </c>
      <c r="B26" s="21" t="s">
        <v>20</v>
      </c>
      <c r="C26" s="21" t="s">
        <v>23</v>
      </c>
      <c r="D26" s="21" t="s">
        <v>26</v>
      </c>
      <c r="E26" s="41">
        <v>480.34656000000001</v>
      </c>
      <c r="F26" s="39">
        <f t="shared" si="0"/>
        <v>2.5390761301873503E-2</v>
      </c>
      <c r="G26" s="40">
        <v>46387</v>
      </c>
      <c r="H26" s="39">
        <v>9.115100000000001E-2</v>
      </c>
      <c r="I26" s="9"/>
      <c r="L26" s="2"/>
    </row>
    <row r="27" spans="1:12" ht="15.75" x14ac:dyDescent="0.25">
      <c r="A27" s="20">
        <f t="shared" si="1"/>
        <v>11</v>
      </c>
      <c r="B27" s="21" t="s">
        <v>20</v>
      </c>
      <c r="C27" s="21" t="s">
        <v>24</v>
      </c>
      <c r="D27" s="21" t="s">
        <v>26</v>
      </c>
      <c r="E27" s="41">
        <v>480.13488000000001</v>
      </c>
      <c r="F27" s="39">
        <f t="shared" si="0"/>
        <v>2.5379572054775781E-2</v>
      </c>
      <c r="G27" s="40">
        <v>46477</v>
      </c>
      <c r="H27" s="39">
        <v>9.115100000000001E-2</v>
      </c>
      <c r="I27" s="9"/>
      <c r="L27" s="2"/>
    </row>
    <row r="28" spans="1:12" ht="15.75" x14ac:dyDescent="0.25">
      <c r="A28" s="20">
        <f t="shared" si="1"/>
        <v>12</v>
      </c>
      <c r="B28" s="21" t="s">
        <v>46</v>
      </c>
      <c r="C28" s="21" t="s">
        <v>44</v>
      </c>
      <c r="D28" s="21" t="s">
        <v>26</v>
      </c>
      <c r="E28" s="41">
        <v>374.22036000000003</v>
      </c>
      <c r="F28" s="39">
        <f t="shared" si="0"/>
        <v>1.978100943423259E-2</v>
      </c>
      <c r="G28" s="40">
        <v>46064</v>
      </c>
      <c r="H28" s="39">
        <v>7.3450000000000001E-2</v>
      </c>
      <c r="I28" s="9"/>
      <c r="L28" s="2"/>
    </row>
    <row r="29" spans="1:12" ht="15.75" x14ac:dyDescent="0.25">
      <c r="A29" s="20">
        <f t="shared" si="1"/>
        <v>13</v>
      </c>
      <c r="B29" s="21" t="s">
        <v>46</v>
      </c>
      <c r="C29" s="21" t="s">
        <v>43</v>
      </c>
      <c r="D29" s="21" t="s">
        <v>26</v>
      </c>
      <c r="E29" s="41">
        <v>370.15091999999999</v>
      </c>
      <c r="F29" s="39">
        <f t="shared" si="0"/>
        <v>1.9565901867578429E-2</v>
      </c>
      <c r="G29" s="40">
        <v>45699</v>
      </c>
      <c r="H29" s="39">
        <v>7.3399999999999993E-2</v>
      </c>
      <c r="I29" s="9"/>
      <c r="L29" s="2"/>
    </row>
    <row r="30" spans="1:12" ht="15.75" x14ac:dyDescent="0.25">
      <c r="A30" s="20">
        <f t="shared" si="1"/>
        <v>14</v>
      </c>
      <c r="B30" s="21" t="s">
        <v>46</v>
      </c>
      <c r="C30" s="21" t="s">
        <v>45</v>
      </c>
      <c r="D30" s="21" t="s">
        <v>26</v>
      </c>
      <c r="E30" s="41">
        <v>114.25489</v>
      </c>
      <c r="F30" s="39">
        <f t="shared" si="0"/>
        <v>6.0394283651408137E-3</v>
      </c>
      <c r="G30" s="40">
        <v>46429</v>
      </c>
      <c r="H30" s="39">
        <v>7.4649999999999994E-2</v>
      </c>
      <c r="I30" s="9"/>
      <c r="L30" s="2"/>
    </row>
    <row r="31" spans="1:12" ht="15.75" x14ac:dyDescent="0.25">
      <c r="A31" s="20"/>
      <c r="B31" s="42" t="s">
        <v>16</v>
      </c>
      <c r="C31" s="42"/>
      <c r="D31" s="42"/>
      <c r="E31" s="43">
        <f>SUM(E19:E30)</f>
        <v>17840.324410000005</v>
      </c>
      <c r="F31" s="46">
        <f>SUM(F19:F30)</f>
        <v>0.94302625721374422</v>
      </c>
      <c r="G31" s="45"/>
      <c r="H31" s="45"/>
      <c r="I31"/>
    </row>
    <row r="32" spans="1:12" ht="15.75" x14ac:dyDescent="0.25">
      <c r="A32" s="20"/>
      <c r="B32" s="20"/>
      <c r="C32" s="20"/>
      <c r="D32" s="20"/>
      <c r="E32" s="29"/>
      <c r="F32" s="30"/>
      <c r="G32" s="31"/>
      <c r="H32" s="47"/>
      <c r="I32"/>
      <c r="J32" s="10"/>
      <c r="K32" s="14"/>
      <c r="L32" s="12"/>
    </row>
    <row r="33" spans="1:12" ht="15.75" x14ac:dyDescent="0.25">
      <c r="A33" s="20"/>
      <c r="B33" s="48" t="s">
        <v>36</v>
      </c>
      <c r="C33" s="48"/>
      <c r="D33" s="21" t="s">
        <v>14</v>
      </c>
      <c r="E33" s="41">
        <v>130.8774913</v>
      </c>
      <c r="F33" s="39">
        <f>+E33/$E$39</f>
        <v>6.9180866859675774E-3</v>
      </c>
      <c r="G33" s="31"/>
      <c r="H33" s="31"/>
      <c r="I33"/>
      <c r="J33" s="10"/>
      <c r="K33" s="14"/>
      <c r="L33" s="12"/>
    </row>
    <row r="34" spans="1:12" ht="15.75" x14ac:dyDescent="0.25">
      <c r="A34" s="20"/>
      <c r="B34" s="42" t="s">
        <v>16</v>
      </c>
      <c r="C34" s="42"/>
      <c r="D34" s="42"/>
      <c r="E34" s="43">
        <f>+E33</f>
        <v>130.8774913</v>
      </c>
      <c r="F34" s="44">
        <f>SUM(F33)</f>
        <v>6.9180866859675774E-3</v>
      </c>
      <c r="G34" s="45"/>
      <c r="H34" s="45"/>
      <c r="I34"/>
      <c r="J34" s="10"/>
      <c r="K34" s="14"/>
      <c r="L34" s="12"/>
    </row>
    <row r="35" spans="1:12" ht="15.75" x14ac:dyDescent="0.25">
      <c r="A35" s="20"/>
      <c r="B35" s="20"/>
      <c r="C35" s="20"/>
      <c r="D35" s="20"/>
      <c r="E35" s="29"/>
      <c r="F35" s="30"/>
      <c r="G35" s="31"/>
      <c r="H35" s="47"/>
      <c r="I35"/>
      <c r="J35" s="10"/>
      <c r="K35" s="14"/>
      <c r="L35" s="12"/>
    </row>
    <row r="36" spans="1:12" ht="15.75" x14ac:dyDescent="0.25">
      <c r="A36" s="20"/>
      <c r="B36" s="32" t="s">
        <v>9</v>
      </c>
      <c r="C36" s="32"/>
      <c r="D36" s="20"/>
      <c r="E36" s="29"/>
      <c r="F36" s="30"/>
      <c r="G36" s="31"/>
      <c r="H36" s="47"/>
      <c r="I36" s="13"/>
    </row>
    <row r="37" spans="1:12" ht="15.75" x14ac:dyDescent="0.25">
      <c r="A37" s="20"/>
      <c r="B37" s="32" t="s">
        <v>3</v>
      </c>
      <c r="C37" s="32"/>
      <c r="D37" s="20"/>
      <c r="E37" s="49">
        <f>E39-E31-E10-E15-E34</f>
        <v>585.09060249999334</v>
      </c>
      <c r="F37" s="30">
        <f>+E37/$E$39</f>
        <v>3.0927453353775829E-2</v>
      </c>
      <c r="G37" s="31"/>
      <c r="H37" s="47"/>
      <c r="I37" s="9"/>
    </row>
    <row r="38" spans="1:12" ht="15.75" x14ac:dyDescent="0.25">
      <c r="A38" s="20"/>
      <c r="B38" s="42" t="s">
        <v>16</v>
      </c>
      <c r="C38" s="42"/>
      <c r="D38" s="42"/>
      <c r="E38" s="50">
        <f>SUM(E37)</f>
        <v>585.09060249999334</v>
      </c>
      <c r="F38" s="44">
        <f>SUM(F37)</f>
        <v>3.0927453353775829E-2</v>
      </c>
      <c r="G38" s="45"/>
      <c r="H38" s="45"/>
      <c r="I38" s="13"/>
    </row>
    <row r="39" spans="1:12" ht="15.75" x14ac:dyDescent="0.25">
      <c r="A39" s="20"/>
      <c r="B39" s="51" t="s">
        <v>7</v>
      </c>
      <c r="C39" s="51"/>
      <c r="D39" s="51"/>
      <c r="E39" s="52">
        <v>18918.162960499998</v>
      </c>
      <c r="F39" s="53">
        <f>+F38+F31+F10+F15+F34</f>
        <v>0.99999999999999978</v>
      </c>
      <c r="G39" s="54"/>
      <c r="H39" s="54"/>
      <c r="I39" s="5"/>
    </row>
    <row r="40" spans="1:12" x14ac:dyDescent="0.2">
      <c r="E40" s="7"/>
      <c r="H40" s="5"/>
      <c r="I40" s="5"/>
    </row>
    <row r="41" spans="1:12" x14ac:dyDescent="0.2">
      <c r="E41" s="7"/>
      <c r="F41" s="1"/>
      <c r="H41" s="5"/>
      <c r="I41" s="5"/>
    </row>
    <row r="42" spans="1:12" x14ac:dyDescent="0.2">
      <c r="E42" s="7"/>
      <c r="F42" s="2"/>
      <c r="H42" s="5"/>
      <c r="I42" s="5"/>
    </row>
    <row r="43" spans="1:12" x14ac:dyDescent="0.2">
      <c r="E43" s="1"/>
      <c r="H43" s="5"/>
      <c r="I43" s="5"/>
    </row>
    <row r="44" spans="1:12" x14ac:dyDescent="0.2">
      <c r="B44" s="3"/>
      <c r="C44" s="3"/>
      <c r="E44" s="7"/>
      <c r="H44" s="5"/>
      <c r="I44" s="5"/>
    </row>
    <row r="45" spans="1:12" x14ac:dyDescent="0.2">
      <c r="B45" s="3"/>
      <c r="C45" s="3"/>
      <c r="E45" s="7"/>
    </row>
    <row r="46" spans="1:12" x14ac:dyDescent="0.2">
      <c r="B46" s="3"/>
      <c r="C46" s="3"/>
      <c r="E46" s="7"/>
    </row>
    <row r="47" spans="1:12" x14ac:dyDescent="0.2">
      <c r="B47" s="3"/>
      <c r="C47" s="3"/>
    </row>
    <row r="48" spans="1:12" x14ac:dyDescent="0.2">
      <c r="B48" s="3"/>
      <c r="C48" s="3"/>
      <c r="H48" s="9"/>
      <c r="I48" s="9"/>
    </row>
    <row r="49" spans="8:9" x14ac:dyDescent="0.2">
      <c r="H49" s="9"/>
      <c r="I49" s="9"/>
    </row>
    <row r="52" spans="8:9" x14ac:dyDescent="0.2">
      <c r="H52" s="8"/>
      <c r="I52" s="8"/>
    </row>
    <row r="56" spans="8:9" x14ac:dyDescent="0.2">
      <c r="H56" s="8"/>
      <c r="I56" s="8"/>
    </row>
    <row r="57" spans="8:9" x14ac:dyDescent="0.2">
      <c r="H57" s="6"/>
      <c r="I57" s="6"/>
    </row>
    <row r="58" spans="8:9" x14ac:dyDescent="0.2">
      <c r="H58" s="5"/>
      <c r="I58" s="5"/>
    </row>
    <row r="59" spans="8:9" x14ac:dyDescent="0.2">
      <c r="H59" s="6"/>
      <c r="I59" s="6"/>
    </row>
  </sheetData>
  <sortState ref="B19:H30">
    <sortCondition descending="1" ref="E19:E30"/>
  </sortState>
  <mergeCells count="1">
    <mergeCell ref="A1:H1"/>
  </mergeCells>
  <pageMargins left="0.75" right="0.75" top="1" bottom="1" header="0.5" footer="0.5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2022-11-18T07:36:07Z</cp:lastPrinted>
  <dcterms:created xsi:type="dcterms:W3CDTF">1996-10-14T23:33:28Z</dcterms:created>
  <dcterms:modified xsi:type="dcterms:W3CDTF">2022-11-18T08:44:29Z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