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RajaKumar\Downloads\"/>
    </mc:Choice>
  </mc:AlternateContent>
  <xr:revisionPtr revIDLastSave="0" documentId="8_{835411B9-E358-42DC-A684-6DDF459FB270}" xr6:coauthVersionLast="47" xr6:coauthVersionMax="47" xr10:uidLastSave="{00000000-0000-0000-0000-000000000000}"/>
  <bookViews>
    <workbookView xWindow="-108" yWindow="-108" windowWidth="23256" windowHeight="12456" xr2:uid="{646FEF3A-ADA0-4B31-81D2-BF888C60FE56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F33" i="1"/>
  <c r="F34" i="1" s="1"/>
  <c r="E31" i="1"/>
  <c r="E37" i="1" s="1"/>
  <c r="F29" i="1"/>
  <c r="F28" i="1"/>
  <c r="F27" i="1"/>
  <c r="F26" i="1"/>
  <c r="F25" i="1"/>
  <c r="F24" i="1"/>
  <c r="F23" i="1"/>
  <c r="F22" i="1"/>
  <c r="F31" i="1" s="1"/>
  <c r="A22" i="1"/>
  <c r="A23" i="1" s="1"/>
  <c r="A24" i="1" s="1"/>
  <c r="A25" i="1" s="1"/>
  <c r="A26" i="1" s="1"/>
  <c r="A27" i="1" s="1"/>
  <c r="A28" i="1" s="1"/>
  <c r="A29" i="1" s="1"/>
  <c r="F21" i="1"/>
  <c r="A21" i="1"/>
  <c r="E17" i="1"/>
  <c r="F15" i="1"/>
  <c r="F17" i="1" s="1"/>
  <c r="E12" i="1"/>
  <c r="F10" i="1"/>
  <c r="F12" i="1" s="1"/>
  <c r="F9" i="1"/>
  <c r="F8" i="1"/>
  <c r="B2" i="1"/>
  <c r="E38" i="1" l="1"/>
  <c r="F37" i="1"/>
  <c r="F38" i="1" s="1"/>
  <c r="F39" i="1" s="1"/>
</calcChain>
</file>

<file path=xl/sharedStrings.xml><?xml version="1.0" encoding="utf-8"?>
<sst xmlns="http://schemas.openxmlformats.org/spreadsheetml/2006/main" count="65" uniqueCount="50">
  <si>
    <t>IIFCL MF INFRASTRUCTURE DEBT FUND SR - II (BSE SCRIP CODE-540456)</t>
  </si>
  <si>
    <t xml:space="preserve">  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</si>
  <si>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</si>
  <si>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</si>
  <si>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</si>
  <si>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</si>
  <si>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</si>
  <si>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</si>
  <si>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</si>
  <si>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</si>
  <si>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</si>
  <si>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Treasury Bill</t>
  </si>
  <si>
    <t>91 DAY TBILL 16MAR23</t>
  </si>
  <si>
    <t>IN002022X379</t>
  </si>
  <si>
    <t>SOV</t>
  </si>
  <si>
    <t>91 DAY TBILL 27JAN23</t>
  </si>
  <si>
    <t>IN002022X304</t>
  </si>
  <si>
    <t>364 DAY TBILL 02MAR23</t>
  </si>
  <si>
    <t>IN002021Z509</t>
  </si>
  <si>
    <t>Total</t>
  </si>
  <si>
    <t>Governmnet Securities</t>
  </si>
  <si>
    <t>8.83% GOI 25NOV2023</t>
  </si>
  <si>
    <t>IN0020130061</t>
  </si>
  <si>
    <t>BONDS &amp; NCDs</t>
  </si>
  <si>
    <t>Listed / awaiting listing on the stock exchanges</t>
  </si>
  <si>
    <t>Green Infra Wind Energy Limited</t>
  </si>
  <si>
    <t>INE477K07018</t>
  </si>
  <si>
    <t>CRISIL AA +</t>
  </si>
  <si>
    <t>NIIF Infrastructure Finance Limted</t>
  </si>
  <si>
    <t>INE246R07418</t>
  </si>
  <si>
    <t>ICRA AAA</t>
  </si>
  <si>
    <t>NTPC Limited</t>
  </si>
  <si>
    <t>INE733E08213</t>
  </si>
  <si>
    <t>CARE AAA</t>
  </si>
  <si>
    <t>Power Grid Corporation of india Limited</t>
  </si>
  <si>
    <t>INE752E07JM3</t>
  </si>
  <si>
    <t>CRISIL AAA</t>
  </si>
  <si>
    <t>Nuclear Power Corporation of India Limited</t>
  </si>
  <si>
    <t>INE206D08220</t>
  </si>
  <si>
    <t>INE752E07IW4</t>
  </si>
  <si>
    <t>National Hydroelectric Power Corporation Limited</t>
  </si>
  <si>
    <t>INE848E07468</t>
  </si>
  <si>
    <t>INE848E07450</t>
  </si>
  <si>
    <t>INE848E07385</t>
  </si>
  <si>
    <t>Fixed Deposit</t>
  </si>
  <si>
    <t>Unrated</t>
  </si>
  <si>
    <t>Cash &amp; Cash Equivalents</t>
  </si>
  <si>
    <t>Net Receivable/Payable</t>
  </si>
  <si>
    <t>Grand Total</t>
  </si>
  <si>
    <t>Note: IIFCL MF IDF Series-I is not in compliance of SEBI Circular No. SEBI/HO/IMD/IMD-II DOF3/P/CIR/2022/39 dated 30.03.2022 on rebalancing of portfolio.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</si>
</sst>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39" fontId="2" fillId="2" borderId="1" xfId="1" applyNumberFormat="1" applyFont="1" applyFill="1" applyBorder="1" applyAlignment="1">
      <alignment horizontal="center" vertical="top" wrapText="1"/>
    </xf>
    <xf numFmtId="10" fontId="2" fillId="2" borderId="1" xfId="2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39" fontId="6" fillId="0" borderId="1" xfId="0" applyNumberFormat="1" applyFont="1" applyBorder="1"/>
    <xf numFmtId="10" fontId="6" fillId="0" borderId="1" xfId="0" applyNumberFormat="1" applyFont="1" applyBorder="1"/>
    <xf numFmtId="166" fontId="6" fillId="0" borderId="1" xfId="0" applyNumberFormat="1" applyFont="1" applyBorder="1"/>
    <xf numFmtId="0" fontId="4" fillId="0" borderId="1" xfId="0" applyFont="1" applyBorder="1"/>
    <xf numFmtId="0" fontId="7" fillId="0" borderId="1" xfId="0" applyFont="1" applyBorder="1"/>
    <xf numFmtId="39" fontId="7" fillId="0" borderId="1" xfId="0" applyNumberFormat="1" applyFont="1" applyBorder="1"/>
    <xf numFmtId="10" fontId="7" fillId="0" borderId="1" xfId="0" applyNumberFormat="1" applyFont="1" applyBorder="1"/>
    <xf numFmtId="166" fontId="7" fillId="0" borderId="1" xfId="0" applyNumberFormat="1" applyFont="1" applyBorder="1"/>
    <xf numFmtId="0" fontId="8" fillId="0" borderId="1" xfId="0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10" fontId="7" fillId="3" borderId="1" xfId="2" applyNumberFormat="1" applyFont="1" applyFill="1" applyBorder="1"/>
    <xf numFmtId="43" fontId="6" fillId="0" borderId="1" xfId="1" applyFont="1" applyFill="1" applyBorder="1"/>
    <xf numFmtId="4" fontId="6" fillId="0" borderId="1" xfId="0" applyNumberFormat="1" applyFont="1" applyBorder="1"/>
    <xf numFmtId="4" fontId="7" fillId="3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10" fontId="2" fillId="2" borderId="1" xfId="0" applyNumberFormat="1" applyFont="1" applyFill="1" applyBorder="1"/>
    <xf numFmtId="166" fontId="2" fillId="2" borderId="1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9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rRajaKumar\Downloads\IIFCL_FactSheet_15_JAN_23%20revised.xlsx" TargetMode="External"/><Relationship Id="rId1" Type="http://schemas.openxmlformats.org/officeDocument/2006/relationships/externalLinkPath" Target="IIFCL_FactSheet_15_JAN_23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ries I"/>
      <sheetName val="Series II"/>
    </sheetNames>
    <sheetDataSet>
      <sheetData sheetId="0">
        <row r="2">
          <cell r="B2" t="str">
            <v>Portfolio as on January 15, 2023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53F07-CD44-4051-A3E6-75AE40E9233F}">
  <dimension ref="A1:H41"/>
  <sheetViews>
    <sheetView tabSelected="1" workbookViewId="0">
      <selection sqref="A1:H41"/>
    </sheetView>
  </sheetViews>
  <sheetFormatPr defaultRowHeight="14.4" x14ac:dyDescent="0.3"/>
  <cols>
    <col min="1" max="1" width="5.44140625" bestFit="1" customWidth="1"/>
    <col min="2" max="2" width="57.44140625" bestFit="1" customWidth="1"/>
    <col min="3" max="3" width="18.88671875" bestFit="1" customWidth="1"/>
    <col min="4" max="4" width="16.6640625" bestFit="1" customWidth="1"/>
    <col min="5" max="5" width="25.5546875" bestFit="1" customWidth="1"/>
    <col min="6" max="6" width="11.6640625" bestFit="1" customWidth="1"/>
    <col min="7" max="7" width="17.88671875" bestFit="1" customWidth="1"/>
    <col min="8" max="8" width="12.88671875" bestFit="1" customWidth="1"/>
  </cols>
  <sheetData>
    <row r="1" spans="1:8" ht="17.399999999999999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ht="18" x14ac:dyDescent="0.35">
      <c r="A2" s="2" t="s">
        <v>1</v>
      </c>
      <c r="B2" s="3" t="str">
        <f>'[1]Series I'!B2</f>
        <v>Portfolio as on January 15, 2023</v>
      </c>
      <c r="C2" s="3"/>
      <c r="D2" s="4"/>
      <c r="E2" s="5"/>
      <c r="F2" s="6"/>
      <c r="G2" s="7"/>
      <c r="H2" s="7"/>
    </row>
    <row r="3" spans="1:8" ht="18" x14ac:dyDescent="0.35">
      <c r="A3" s="8"/>
      <c r="B3" s="9"/>
      <c r="C3" s="9"/>
      <c r="D3" s="2"/>
      <c r="E3" s="5"/>
      <c r="F3" s="6"/>
      <c r="G3" s="7"/>
      <c r="H3" s="7"/>
    </row>
    <row r="4" spans="1:8" ht="34.799999999999997" x14ac:dyDescent="0.3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4" t="s">
        <v>9</v>
      </c>
    </row>
    <row r="5" spans="1:8" ht="18" x14ac:dyDescent="0.35">
      <c r="A5" s="7"/>
      <c r="B5" s="7"/>
      <c r="C5" s="7"/>
      <c r="D5" s="7"/>
      <c r="E5" s="15"/>
      <c r="F5" s="16"/>
      <c r="G5" s="17"/>
      <c r="H5" s="7"/>
    </row>
    <row r="6" spans="1:8" ht="18" x14ac:dyDescent="0.35">
      <c r="A6" s="7"/>
      <c r="B6" s="18" t="s">
        <v>10</v>
      </c>
      <c r="C6" s="7"/>
      <c r="D6" s="7"/>
      <c r="E6" s="15"/>
      <c r="F6" s="16"/>
      <c r="G6" s="17"/>
      <c r="H6" s="7"/>
    </row>
    <row r="7" spans="1:8" ht="18" x14ac:dyDescent="0.35">
      <c r="A7" s="7"/>
      <c r="B7" s="18" t="s">
        <v>11</v>
      </c>
      <c r="C7" s="19"/>
      <c r="D7" s="19"/>
      <c r="E7" s="20"/>
      <c r="F7" s="21"/>
      <c r="G7" s="22"/>
      <c r="H7" s="7"/>
    </row>
    <row r="8" spans="1:8" ht="18" x14ac:dyDescent="0.35">
      <c r="A8" s="7">
        <v>1</v>
      </c>
      <c r="B8" s="7" t="s">
        <v>12</v>
      </c>
      <c r="C8" s="7" t="s">
        <v>13</v>
      </c>
      <c r="D8" s="23" t="s">
        <v>14</v>
      </c>
      <c r="E8" s="15">
        <v>989.99800000000005</v>
      </c>
      <c r="F8" s="16">
        <f>+E8/$E$39</f>
        <v>5.5994003338264701E-2</v>
      </c>
      <c r="G8" s="17">
        <v>45001</v>
      </c>
      <c r="H8" s="16">
        <v>6.25E-2</v>
      </c>
    </row>
    <row r="9" spans="1:8" ht="18" x14ac:dyDescent="0.35">
      <c r="A9" s="7">
        <v>2</v>
      </c>
      <c r="B9" s="7" t="s">
        <v>15</v>
      </c>
      <c r="C9" s="7" t="s">
        <v>16</v>
      </c>
      <c r="D9" s="23" t="s">
        <v>14</v>
      </c>
      <c r="E9" s="15">
        <v>132.755945</v>
      </c>
      <c r="F9" s="16">
        <f>+E9/$E$39</f>
        <v>7.5086382270514529E-3</v>
      </c>
      <c r="G9" s="17">
        <v>44953</v>
      </c>
      <c r="H9" s="16">
        <v>6.25E-2</v>
      </c>
    </row>
    <row r="10" spans="1:8" ht="18" x14ac:dyDescent="0.35">
      <c r="A10" s="7">
        <v>3</v>
      </c>
      <c r="B10" s="7" t="s">
        <v>17</v>
      </c>
      <c r="C10" s="7" t="s">
        <v>18</v>
      </c>
      <c r="D10" s="23" t="s">
        <v>14</v>
      </c>
      <c r="E10" s="15">
        <v>5.9165600000000006E-2</v>
      </c>
      <c r="F10" s="16">
        <f>+E10/$E$39</f>
        <v>3.346389390595167E-6</v>
      </c>
      <c r="G10" s="17">
        <v>44987</v>
      </c>
      <c r="H10" s="16">
        <v>6.25E-2</v>
      </c>
    </row>
    <row r="11" spans="1:8" ht="18" x14ac:dyDescent="0.35">
      <c r="A11" s="7"/>
      <c r="B11" s="7"/>
      <c r="C11" s="7"/>
      <c r="D11" s="23"/>
      <c r="E11" s="15"/>
      <c r="F11" s="16"/>
      <c r="G11" s="17"/>
      <c r="H11" s="16"/>
    </row>
    <row r="12" spans="1:8" ht="18" x14ac:dyDescent="0.35">
      <c r="A12" s="7"/>
      <c r="B12" s="24" t="s">
        <v>19</v>
      </c>
      <c r="C12" s="24"/>
      <c r="D12" s="24"/>
      <c r="E12" s="25">
        <f>SUM(E8:E11)</f>
        <v>1122.8131105999998</v>
      </c>
      <c r="F12" s="26">
        <f>SUM(F8:F11)</f>
        <v>6.3505987954706744E-2</v>
      </c>
      <c r="G12" s="27"/>
      <c r="H12" s="27"/>
    </row>
    <row r="13" spans="1:8" ht="18" x14ac:dyDescent="0.35">
      <c r="A13" s="7"/>
      <c r="B13" s="7"/>
      <c r="C13" s="7"/>
      <c r="D13" s="7"/>
      <c r="E13" s="15"/>
      <c r="F13" s="16"/>
      <c r="G13" s="17"/>
      <c r="H13" s="7"/>
    </row>
    <row r="14" spans="1:8" ht="18" x14ac:dyDescent="0.35">
      <c r="A14" s="7"/>
      <c r="B14" s="18" t="s">
        <v>20</v>
      </c>
      <c r="C14" s="7"/>
      <c r="D14" s="7"/>
      <c r="E14" s="15"/>
      <c r="F14" s="16"/>
      <c r="G14" s="17"/>
      <c r="H14" s="7"/>
    </row>
    <row r="15" spans="1:8" ht="18" x14ac:dyDescent="0.35">
      <c r="A15" s="7">
        <v>4</v>
      </c>
      <c r="B15" s="7" t="s">
        <v>21</v>
      </c>
      <c r="C15" s="7" t="s">
        <v>22</v>
      </c>
      <c r="D15" s="23" t="s">
        <v>14</v>
      </c>
      <c r="E15" s="15">
        <v>361.03200020000003</v>
      </c>
      <c r="F15" s="16">
        <f>+E15/$E$39</f>
        <v>2.0419866529446707E-2</v>
      </c>
      <c r="G15" s="17">
        <v>45255</v>
      </c>
      <c r="H15" s="16">
        <v>6.7987500000000006E-2</v>
      </c>
    </row>
    <row r="16" spans="1:8" ht="18" x14ac:dyDescent="0.35">
      <c r="A16" s="7"/>
      <c r="B16" s="18"/>
      <c r="C16" s="7"/>
      <c r="D16" s="7"/>
      <c r="E16" s="15"/>
      <c r="F16" s="16"/>
      <c r="G16" s="17"/>
      <c r="H16" s="7"/>
    </row>
    <row r="17" spans="1:8" ht="18" x14ac:dyDescent="0.35">
      <c r="A17" s="7"/>
      <c r="B17" s="24" t="s">
        <v>19</v>
      </c>
      <c r="C17" s="24"/>
      <c r="D17" s="24"/>
      <c r="E17" s="25">
        <f>SUM(E15:E16)</f>
        <v>361.03200020000003</v>
      </c>
      <c r="F17" s="26">
        <f>SUM(F15:F16)</f>
        <v>2.0419866529446707E-2</v>
      </c>
      <c r="G17" s="27"/>
      <c r="H17" s="27"/>
    </row>
    <row r="18" spans="1:8" ht="18" x14ac:dyDescent="0.35">
      <c r="A18" s="7"/>
      <c r="B18" s="7"/>
      <c r="C18" s="7"/>
      <c r="D18" s="7"/>
      <c r="E18" s="15"/>
      <c r="F18" s="16"/>
      <c r="G18" s="17"/>
      <c r="H18" s="7"/>
    </row>
    <row r="19" spans="1:8" ht="18" x14ac:dyDescent="0.35">
      <c r="A19" s="7"/>
      <c r="B19" s="18" t="s">
        <v>23</v>
      </c>
      <c r="C19" s="7"/>
      <c r="D19" s="7"/>
      <c r="E19" s="15"/>
      <c r="F19" s="16"/>
      <c r="G19" s="17"/>
      <c r="H19" s="7"/>
    </row>
    <row r="20" spans="1:8" ht="18" x14ac:dyDescent="0.35">
      <c r="A20" s="7"/>
      <c r="B20" s="18" t="s">
        <v>24</v>
      </c>
      <c r="C20" s="7"/>
      <c r="D20" s="7"/>
      <c r="E20" s="15"/>
      <c r="F20" s="16"/>
      <c r="G20" s="17"/>
      <c r="H20" s="7"/>
    </row>
    <row r="21" spans="1:8" ht="18" x14ac:dyDescent="0.35">
      <c r="A21" s="7">
        <f>+A15+1</f>
        <v>5</v>
      </c>
      <c r="B21" s="7" t="s">
        <v>25</v>
      </c>
      <c r="C21" s="7" t="s">
        <v>26</v>
      </c>
      <c r="D21" s="7" t="s">
        <v>27</v>
      </c>
      <c r="E21" s="15">
        <v>5130.45</v>
      </c>
      <c r="F21" s="16">
        <f t="shared" ref="F21:F29" si="0">+E21/$E$39</f>
        <v>0.2901767826064296</v>
      </c>
      <c r="G21" s="17">
        <v>45142</v>
      </c>
      <c r="H21" s="16">
        <v>0.1076</v>
      </c>
    </row>
    <row r="22" spans="1:8" ht="18" x14ac:dyDescent="0.35">
      <c r="A22" s="7">
        <f>A21+1</f>
        <v>6</v>
      </c>
      <c r="B22" s="7" t="s">
        <v>28</v>
      </c>
      <c r="C22" s="7" t="s">
        <v>29</v>
      </c>
      <c r="D22" s="7" t="s">
        <v>30</v>
      </c>
      <c r="E22" s="15">
        <v>3506.2265000000002</v>
      </c>
      <c r="F22" s="16">
        <f t="shared" si="0"/>
        <v>0.19831116663438933</v>
      </c>
      <c r="G22" s="17">
        <v>45306</v>
      </c>
      <c r="H22" s="16">
        <v>7.9557000000000003E-2</v>
      </c>
    </row>
    <row r="23" spans="1:8" ht="18" x14ac:dyDescent="0.35">
      <c r="A23" s="7">
        <f t="shared" ref="A23:A29" si="1">A22+1</f>
        <v>7</v>
      </c>
      <c r="B23" s="7" t="s">
        <v>31</v>
      </c>
      <c r="C23" s="7" t="s">
        <v>32</v>
      </c>
      <c r="D23" s="7" t="s">
        <v>33</v>
      </c>
      <c r="E23" s="15">
        <v>3431.0990000000002</v>
      </c>
      <c r="F23" s="16">
        <f t="shared" si="0"/>
        <v>0.19406197675138401</v>
      </c>
      <c r="G23" s="17">
        <v>45411</v>
      </c>
      <c r="H23" s="16">
        <v>7.4099999999999999E-2</v>
      </c>
    </row>
    <row r="24" spans="1:8" ht="18" x14ac:dyDescent="0.35">
      <c r="A24" s="7">
        <f t="shared" si="1"/>
        <v>8</v>
      </c>
      <c r="B24" s="7" t="s">
        <v>34</v>
      </c>
      <c r="C24" s="7" t="s">
        <v>35</v>
      </c>
      <c r="D24" s="7" t="s">
        <v>36</v>
      </c>
      <c r="E24" s="15">
        <v>1060.809</v>
      </c>
      <c r="F24" s="16">
        <f t="shared" si="0"/>
        <v>5.9999053217543098E-2</v>
      </c>
      <c r="G24" s="17">
        <v>46382</v>
      </c>
      <c r="H24" s="16">
        <v>7.4099999999999999E-2</v>
      </c>
    </row>
    <row r="25" spans="1:8" ht="18" x14ac:dyDescent="0.35">
      <c r="A25" s="7">
        <f t="shared" si="1"/>
        <v>9</v>
      </c>
      <c r="B25" s="7" t="s">
        <v>37</v>
      </c>
      <c r="C25" s="7" t="s">
        <v>38</v>
      </c>
      <c r="D25" s="7" t="s">
        <v>36</v>
      </c>
      <c r="E25" s="15">
        <v>936.78030000000001</v>
      </c>
      <c r="F25" s="16">
        <f t="shared" si="0"/>
        <v>5.2984025468153076E-2</v>
      </c>
      <c r="G25" s="17">
        <v>46354</v>
      </c>
      <c r="H25" s="16">
        <v>7.2950000000000001E-2</v>
      </c>
    </row>
    <row r="26" spans="1:8" ht="18" x14ac:dyDescent="0.35">
      <c r="A26" s="7">
        <f t="shared" si="1"/>
        <v>10</v>
      </c>
      <c r="B26" s="7" t="s">
        <v>34</v>
      </c>
      <c r="C26" s="7" t="s">
        <v>39</v>
      </c>
      <c r="D26" s="7" t="s">
        <v>36</v>
      </c>
      <c r="E26" s="15">
        <v>528.70550000000003</v>
      </c>
      <c r="F26" s="16">
        <f t="shared" si="0"/>
        <v>2.9903431655375977E-2</v>
      </c>
      <c r="G26" s="17">
        <v>46263</v>
      </c>
      <c r="H26" s="16">
        <v>7.4550000000000005E-2</v>
      </c>
    </row>
    <row r="27" spans="1:8" ht="18" x14ac:dyDescent="0.35">
      <c r="A27" s="7">
        <f t="shared" si="1"/>
        <v>11</v>
      </c>
      <c r="B27" s="7" t="s">
        <v>40</v>
      </c>
      <c r="C27" s="7" t="s">
        <v>41</v>
      </c>
      <c r="D27" s="7" t="s">
        <v>33</v>
      </c>
      <c r="E27" s="15">
        <v>373.73399999999998</v>
      </c>
      <c r="F27" s="16">
        <f t="shared" si="0"/>
        <v>2.1138288000201028E-2</v>
      </c>
      <c r="G27" s="17">
        <v>46064</v>
      </c>
      <c r="H27" s="16">
        <v>7.3399999999999993E-2</v>
      </c>
    </row>
    <row r="28" spans="1:8" ht="18" x14ac:dyDescent="0.35">
      <c r="A28" s="7">
        <f t="shared" si="1"/>
        <v>12</v>
      </c>
      <c r="B28" s="7" t="s">
        <v>40</v>
      </c>
      <c r="C28" s="7" t="s">
        <v>42</v>
      </c>
      <c r="D28" s="7" t="s">
        <v>33</v>
      </c>
      <c r="E28" s="15">
        <v>369.42624000000001</v>
      </c>
      <c r="F28" s="16">
        <f t="shared" si="0"/>
        <v>2.0894642328370943E-2</v>
      </c>
      <c r="G28" s="17">
        <v>45699</v>
      </c>
      <c r="H28" s="16">
        <v>7.3599999999999999E-2</v>
      </c>
    </row>
    <row r="29" spans="1:8" ht="18" x14ac:dyDescent="0.35">
      <c r="A29" s="7">
        <f t="shared" si="1"/>
        <v>13</v>
      </c>
      <c r="B29" s="7" t="s">
        <v>40</v>
      </c>
      <c r="C29" s="7" t="s">
        <v>43</v>
      </c>
      <c r="D29" s="7" t="s">
        <v>33</v>
      </c>
      <c r="E29" s="15">
        <v>114.07634800000001</v>
      </c>
      <c r="F29" s="16">
        <f t="shared" si="0"/>
        <v>6.4521255706870579E-3</v>
      </c>
      <c r="G29" s="17">
        <v>46429</v>
      </c>
      <c r="H29" s="16">
        <v>7.4750000000000011E-2</v>
      </c>
    </row>
    <row r="30" spans="1:8" ht="18" x14ac:dyDescent="0.35">
      <c r="A30" s="7"/>
      <c r="B30" s="7"/>
      <c r="C30" s="7"/>
      <c r="D30" s="7"/>
      <c r="E30" s="7"/>
      <c r="F30" s="7"/>
      <c r="G30" s="7"/>
      <c r="H30" s="7"/>
    </row>
    <row r="31" spans="1:8" ht="18" x14ac:dyDescent="0.35">
      <c r="A31" s="7"/>
      <c r="B31" s="24" t="s">
        <v>19</v>
      </c>
      <c r="C31" s="24"/>
      <c r="D31" s="24"/>
      <c r="E31" s="25">
        <f>SUM(E21:E29)</f>
        <v>15451.306888000001</v>
      </c>
      <c r="F31" s="28">
        <f>SUM(F21:F29)</f>
        <v>0.87392149223253413</v>
      </c>
      <c r="G31" s="27"/>
      <c r="H31" s="27"/>
    </row>
    <row r="32" spans="1:8" ht="18" x14ac:dyDescent="0.35">
      <c r="A32" s="7"/>
      <c r="B32" s="7"/>
      <c r="C32" s="7"/>
      <c r="D32" s="7"/>
      <c r="E32" s="15"/>
      <c r="F32" s="16"/>
      <c r="G32" s="17"/>
      <c r="H32" s="29"/>
    </row>
    <row r="33" spans="1:8" ht="18" x14ac:dyDescent="0.35">
      <c r="A33" s="7"/>
      <c r="B33" s="18" t="s">
        <v>44</v>
      </c>
      <c r="C33" s="18"/>
      <c r="D33" s="7" t="s">
        <v>45</v>
      </c>
      <c r="E33" s="15">
        <v>210.78465549999999</v>
      </c>
      <c r="F33" s="16">
        <f>+E33/$E$39</f>
        <v>1.192191974501158E-2</v>
      </c>
      <c r="G33" s="17"/>
      <c r="H33" s="17"/>
    </row>
    <row r="34" spans="1:8" ht="18" x14ac:dyDescent="0.35">
      <c r="A34" s="7"/>
      <c r="B34" s="24" t="s">
        <v>19</v>
      </c>
      <c r="C34" s="24"/>
      <c r="D34" s="24"/>
      <c r="E34" s="25">
        <f>+E33</f>
        <v>210.78465549999999</v>
      </c>
      <c r="F34" s="26">
        <f>SUM(F33)</f>
        <v>1.192191974501158E-2</v>
      </c>
      <c r="G34" s="27"/>
      <c r="H34" s="27"/>
    </row>
    <row r="35" spans="1:8" ht="18" x14ac:dyDescent="0.35">
      <c r="A35" s="7"/>
      <c r="B35" s="7"/>
      <c r="C35" s="7"/>
      <c r="D35" s="7"/>
      <c r="E35" s="15"/>
      <c r="F35" s="16"/>
      <c r="G35" s="17"/>
      <c r="H35" s="29"/>
    </row>
    <row r="36" spans="1:8" ht="18" x14ac:dyDescent="0.35">
      <c r="A36" s="7"/>
      <c r="B36" s="18" t="s">
        <v>46</v>
      </c>
      <c r="C36" s="18"/>
      <c r="D36" s="7"/>
      <c r="E36" s="15"/>
      <c r="F36" s="16"/>
      <c r="G36" s="17"/>
      <c r="H36" s="29"/>
    </row>
    <row r="37" spans="1:8" ht="18" x14ac:dyDescent="0.35">
      <c r="A37" s="7"/>
      <c r="B37" s="18" t="s">
        <v>47</v>
      </c>
      <c r="C37" s="18"/>
      <c r="D37" s="7"/>
      <c r="E37" s="30">
        <f>E39-E31-E12-E17-E34</f>
        <v>534.49233770000012</v>
      </c>
      <c r="F37" s="16">
        <f>+E37/$E$39</f>
        <v>3.0230733538300792E-2</v>
      </c>
      <c r="G37" s="17"/>
      <c r="H37" s="29"/>
    </row>
    <row r="38" spans="1:8" ht="18" x14ac:dyDescent="0.35">
      <c r="A38" s="7"/>
      <c r="B38" s="24" t="s">
        <v>19</v>
      </c>
      <c r="C38" s="24"/>
      <c r="D38" s="24"/>
      <c r="E38" s="31">
        <f>SUM(E37)</f>
        <v>534.49233770000012</v>
      </c>
      <c r="F38" s="26">
        <f>SUM(F37)</f>
        <v>3.0230733538300792E-2</v>
      </c>
      <c r="G38" s="27"/>
      <c r="H38" s="27"/>
    </row>
    <row r="39" spans="1:8" ht="18" x14ac:dyDescent="0.35">
      <c r="A39" s="7"/>
      <c r="B39" s="32" t="s">
        <v>48</v>
      </c>
      <c r="C39" s="32"/>
      <c r="D39" s="32"/>
      <c r="E39" s="33">
        <v>17680.428992000001</v>
      </c>
      <c r="F39" s="34">
        <f>+F38+F31+F12+F17+F34</f>
        <v>0.99999999999999989</v>
      </c>
      <c r="G39" s="35"/>
      <c r="H39" s="35"/>
    </row>
    <row r="40" spans="1:8" ht="18" x14ac:dyDescent="0.35">
      <c r="A40" s="36"/>
      <c r="B40" s="36"/>
      <c r="C40" s="36"/>
      <c r="D40" s="36"/>
      <c r="E40" s="37"/>
      <c r="F40" s="36"/>
      <c r="G40" s="36"/>
      <c r="H40" s="36"/>
    </row>
    <row r="41" spans="1:8" ht="18" x14ac:dyDescent="0.35">
      <c r="A41" s="36"/>
      <c r="B41" s="38" t="s">
        <v>49</v>
      </c>
      <c r="C41" s="38"/>
      <c r="D41" s="38"/>
      <c r="E41" s="38"/>
      <c r="F41" s="38"/>
      <c r="G41" s="38"/>
      <c r="H41" s="38"/>
    </row>
  </sheetData>
  <mergeCells count="2">
    <mergeCell ref="A1:H1"/>
    <mergeCell ref="B41:H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Raja Kumar</dc:creator>
  <cp:lastModifiedBy>Mr. Raja Kumar</cp:lastModifiedBy>
  <dcterms:created xsi:type="dcterms:W3CDTF">2023-01-20T05:41:55Z</dcterms:created>
  <dcterms:modified xsi:type="dcterms:W3CDTF">2023-01-20T05:42:29Z</dcterms:modified>
</cp:coreProperties>
</file>