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OneDrive - IIFCL Asset Management Company Limited\Backup\SEBI\COMPLIANCES\FORTNIGHTLY PORTFOLIO DISCLOSURE OCT 2020 ONWARDS\FINANCIAL YEAR 2022-23\"/>
    </mc:Choice>
  </mc:AlternateContent>
  <bookViews>
    <workbookView xWindow="0" yWindow="0" windowWidth="28800" windowHeight="12015"/>
  </bookViews>
  <sheets>
    <sheet name="Series II" sheetId="2" r:id="rId1"/>
  </sheets>
  <externalReferences>
    <externalReference r:id="rId2"/>
  </externalReferences>
  <definedNames>
    <definedName name="_xlnm._FilterDatabase" localSheetId="0" hidden="1">'Series II'!$A$1:$I$93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A14" i="2"/>
  <c r="A9" i="2"/>
  <c r="A8" i="2"/>
  <c r="A20" i="2" l="1"/>
  <c r="F22" i="2"/>
  <c r="E11" i="2"/>
  <c r="E30" i="2" l="1"/>
  <c r="F32" i="2"/>
  <c r="F33" i="2" s="1"/>
  <c r="E33" i="2"/>
  <c r="F28" i="2" l="1"/>
  <c r="F26" i="2"/>
  <c r="F27" i="2"/>
  <c r="F9" i="2" l="1"/>
  <c r="F11" i="2" l="1"/>
  <c r="F24" i="2"/>
  <c r="F25" i="2" l="1"/>
  <c r="F23" i="2"/>
  <c r="A21" i="2" l="1"/>
  <c r="A22" i="2" l="1"/>
  <c r="A23" i="2" s="1"/>
  <c r="A24" i="2" l="1"/>
  <c r="A25" i="2" s="1"/>
  <c r="A26" i="2" s="1"/>
  <c r="A27" i="2" s="1"/>
  <c r="A28" i="2" s="1"/>
  <c r="F20" i="2" l="1"/>
  <c r="F21" i="2" l="1"/>
  <c r="F30" i="2" l="1"/>
  <c r="E14" i="2" l="1"/>
  <c r="E16" i="2" s="1"/>
  <c r="E36" i="2" s="1"/>
  <c r="F14" i="2" l="1"/>
  <c r="F16" i="2"/>
  <c r="F36" i="2"/>
  <c r="E37" i="2"/>
  <c r="F37" i="2" l="1"/>
  <c r="F38" i="2" s="1"/>
</calcChain>
</file>

<file path=xl/sharedStrings.xml><?xml version="1.0" encoding="utf-8"?>
<sst xmlns="http://schemas.openxmlformats.org/spreadsheetml/2006/main" count="64" uniqueCount="50">
  <si>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</si>
  <si>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</si>
  <si>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</si>
  <si>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</si>
  <si>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</si>
  <si>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</si>
  <si>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</si>
  <si>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</si>
  <si>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</si>
  <si>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</si>
  <si>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</si>
  <si>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</si>
  <si>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</si>
  <si>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</si>
  <si>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</si>
  <si>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</si>
  <si>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</si>
  <si>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</si>
  <si>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INE477K07018</t>
  </si>
  <si>
    <t>Green Infra Wind Energy Limited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</si>
  <si>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</si>
  <si>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</si>
  <si>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</si>
  <si>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</si>
  <si>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</si>
  <si>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</si>
  <si>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</si>
  <si>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</si>
  <si>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</si>
  <si>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Governmnet Securities</t>
  </si>
  <si>
    <t>Fixed Deposit</t>
  </si>
  <si>
    <t>INE206D08220</t>
  </si>
  <si>
    <t>Nuclear Power Corporation of India Limited</t>
  </si>
  <si>
    <t>IN002021Z509</t>
  </si>
  <si>
    <t>IN0020130061</t>
  </si>
  <si>
    <t>8.83% GOI 25NOV2023</t>
  </si>
  <si>
    <t>364 DAY TBILL 02MAR23</t>
  </si>
  <si>
    <t>INE848E07450</t>
  </si>
  <si>
    <t>INE848E07468</t>
  </si>
  <si>
    <t>INE848E07385</t>
  </si>
  <si>
    <t>National Hydroelectric Power Corporation Limited</t>
  </si>
  <si>
    <t>CRISIL AA +</t>
  </si>
  <si>
    <t>INE733E08213</t>
  </si>
  <si>
    <t>NTPC Limited</t>
  </si>
  <si>
    <t>IN002022X379</t>
  </si>
  <si>
    <t>91 DAY TBILL 16MAR23</t>
  </si>
  <si>
    <t>Portfolio as on February 15, 2023</t>
  </si>
  <si>
    <t>IIFCL MF INFRASTRUCTURE DEBT FUND SR - II (BSE SCRIP CODE-540456)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</si>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</sst>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#,##0.000000000000_);\(#,##0.000000000000\)"/>
  </numFmts>
  <fonts count="11" x14ac:knownFonts="1">
    <font>
      <sz val="10"/>
      <name val="Arial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39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applyFill="1"/>
    <xf numFmtId="4" fontId="0" fillId="0" borderId="0" xfId="0" applyNumberFormat="1" applyFill="1"/>
    <xf numFmtId="167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6" fontId="0" fillId="0" borderId="0" xfId="0" applyNumberFormat="1" applyFont="1"/>
    <xf numFmtId="43" fontId="0" fillId="0" borderId="0" xfId="1" applyFont="1" applyFill="1"/>
    <xf numFmtId="39" fontId="0" fillId="0" borderId="0" xfId="0" applyNumberFormat="1" applyFont="1"/>
    <xf numFmtId="14" fontId="5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0" fontId="4" fillId="0" borderId="1" xfId="2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4" fillId="0" borderId="1" xfId="0" applyNumberFormat="1" applyFont="1" applyBorder="1"/>
    <xf numFmtId="10" fontId="4" fillId="0" borderId="1" xfId="0" applyNumberFormat="1" applyFont="1" applyBorder="1"/>
    <xf numFmtId="166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Fill="1" applyBorder="1"/>
    <xf numFmtId="10" fontId="4" fillId="0" borderId="1" xfId="0" applyNumberFormat="1" applyFont="1" applyFill="1" applyBorder="1"/>
    <xf numFmtId="39" fontId="4" fillId="0" borderId="1" xfId="0" applyNumberFormat="1" applyFont="1" applyFill="1" applyBorder="1"/>
    <xf numFmtId="166" fontId="4" fillId="0" borderId="1" xfId="0" applyNumberFormat="1" applyFont="1" applyFill="1" applyBorder="1"/>
    <xf numFmtId="0" fontId="8" fillId="3" borderId="1" xfId="0" applyFont="1" applyFill="1" applyBorder="1"/>
    <xf numFmtId="39" fontId="8" fillId="3" borderId="1" xfId="0" applyNumberFormat="1" applyFont="1" applyFill="1" applyBorder="1"/>
    <xf numFmtId="10" fontId="8" fillId="3" borderId="1" xfId="0" applyNumberFormat="1" applyFont="1" applyFill="1" applyBorder="1"/>
    <xf numFmtId="166" fontId="8" fillId="3" borderId="1" xfId="0" applyNumberFormat="1" applyFont="1" applyFill="1" applyBorder="1"/>
    <xf numFmtId="0" fontId="6" fillId="0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6" fontId="1" fillId="2" borderId="1" xfId="0" applyNumberFormat="1" applyFont="1" applyFill="1" applyBorder="1"/>
    <xf numFmtId="0" fontId="8" fillId="0" borderId="1" xfId="0" applyFont="1" applyFill="1" applyBorder="1"/>
    <xf numFmtId="39" fontId="8" fillId="0" borderId="1" xfId="0" applyNumberFormat="1" applyFont="1" applyFill="1" applyBorder="1"/>
    <xf numFmtId="10" fontId="8" fillId="0" borderId="1" xfId="0" applyNumberFormat="1" applyFont="1" applyFill="1" applyBorder="1"/>
    <xf numFmtId="166" fontId="8" fillId="0" borderId="1" xfId="0" applyNumberFormat="1" applyFont="1" applyFill="1" applyBorder="1"/>
    <xf numFmtId="0" fontId="9" fillId="0" borderId="1" xfId="0" applyFont="1" applyFill="1" applyBorder="1"/>
    <xf numFmtId="10" fontId="8" fillId="3" borderId="1" xfId="2" applyNumberFormat="1" applyFont="1" applyFill="1" applyBorder="1"/>
    <xf numFmtId="43" fontId="4" fillId="0" borderId="1" xfId="1" applyFont="1" applyFill="1" applyBorder="1"/>
    <xf numFmtId="4" fontId="4" fillId="0" borderId="1" xfId="0" applyNumberFormat="1" applyFont="1" applyBorder="1"/>
    <xf numFmtId="4" fontId="8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PORTING\IIFCL%20MF\Fact%20Sheet\2022-23\FEB%2023\1-15\Portfolio_Report_Percentage_Net_Asset_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I1"/>
      <sheetName val="YII2"/>
    </sheetNames>
    <sheetDataSet>
      <sheetData sheetId="0"/>
      <sheetData sheetId="1">
        <row r="3">
          <cell r="E3" t="str">
            <v>ISIN</v>
          </cell>
          <cell r="F3" t="str">
            <v>Security Type</v>
          </cell>
          <cell r="G3" t="str">
            <v>Security Name</v>
          </cell>
          <cell r="H3" t="str">
            <v>Quantity</v>
          </cell>
          <cell r="I3" t="str">
            <v>Avg Cost</v>
          </cell>
          <cell r="J3" t="str">
            <v>Book Value</v>
          </cell>
          <cell r="K3" t="str">
            <v>Amortization amount</v>
          </cell>
          <cell r="L3" t="str">
            <v>Market Price</v>
          </cell>
          <cell r="M3" t="str">
            <v>Price Date</v>
          </cell>
          <cell r="N3" t="str">
            <v>Market Value</v>
          </cell>
          <cell r="O3" t="str">
            <v>in lacs</v>
          </cell>
        </row>
        <row r="4">
          <cell r="E4" t="str">
            <v>IN0020130061</v>
          </cell>
          <cell r="F4" t="str">
            <v>Fixed rates bonds - Government</v>
          </cell>
          <cell r="G4" t="str">
            <v>INDIA GOVT BOND IGB 8.83% 11/25/23</v>
          </cell>
          <cell r="H4">
            <v>35516712.549999997</v>
          </cell>
          <cell r="I4">
            <v>106.480513</v>
          </cell>
          <cell r="J4">
            <v>37818377.799999997</v>
          </cell>
          <cell r="K4">
            <v>0</v>
          </cell>
          <cell r="L4">
            <v>101.25880000000001</v>
          </cell>
          <cell r="M4">
            <v>44972</v>
          </cell>
          <cell r="N4">
            <v>35963796.93</v>
          </cell>
          <cell r="O4">
            <v>359.63796930000001</v>
          </cell>
        </row>
        <row r="5">
          <cell r="E5" t="str">
            <v>INE206D08220</v>
          </cell>
          <cell r="F5" t="str">
            <v>Fixed rates bonds - Corporate</v>
          </cell>
          <cell r="G5" t="str">
            <v>NPCIL 08.40% 28NOV2026 TR-B NCD</v>
          </cell>
          <cell r="H5">
            <v>90000000</v>
          </cell>
          <cell r="I5">
            <v>110.60161100000001</v>
          </cell>
          <cell r="J5">
            <v>99541450</v>
          </cell>
          <cell r="K5">
            <v>0</v>
          </cell>
          <cell r="L5">
            <v>103.51390000000001</v>
          </cell>
          <cell r="M5">
            <v>44972</v>
          </cell>
          <cell r="N5">
            <v>93162510</v>
          </cell>
          <cell r="O5">
            <v>931.62509999999997</v>
          </cell>
        </row>
        <row r="6">
          <cell r="E6" t="str">
            <v>INE477K07018</v>
          </cell>
          <cell r="F6" t="str">
            <v>Fixed rates bonds - Corporate</v>
          </cell>
          <cell r="G6" t="str">
            <v>9.65%GREEN INFRA WIND ENERGY LTD 04AUG23</v>
          </cell>
          <cell r="H6">
            <v>600000000</v>
          </cell>
          <cell r="I6">
            <v>84</v>
          </cell>
          <cell r="J6">
            <v>504000000</v>
          </cell>
          <cell r="K6">
            <v>0</v>
          </cell>
          <cell r="L6">
            <v>83.548100000000005</v>
          </cell>
          <cell r="M6">
            <v>44972</v>
          </cell>
          <cell r="N6">
            <v>501288600</v>
          </cell>
          <cell r="O6">
            <v>5012.8860000000004</v>
          </cell>
        </row>
        <row r="7">
          <cell r="E7" t="str">
            <v>INE246R07418</v>
          </cell>
          <cell r="F7" t="str">
            <v>Fixed rates bonds - Corporate</v>
          </cell>
          <cell r="G7" t="str">
            <v>8.15% NIIF IFL - 15JAN24 NCD</v>
          </cell>
          <cell r="H7">
            <v>350000000</v>
          </cell>
          <cell r="I7">
            <v>99.8</v>
          </cell>
          <cell r="J7">
            <v>349300000</v>
          </cell>
          <cell r="K7">
            <v>0</v>
          </cell>
          <cell r="L7">
            <v>100.114</v>
          </cell>
          <cell r="M7">
            <v>44972</v>
          </cell>
          <cell r="N7">
            <v>350399000</v>
          </cell>
          <cell r="O7">
            <v>3503.99</v>
          </cell>
        </row>
        <row r="8">
          <cell r="E8" t="str">
            <v>INE752E07JM3</v>
          </cell>
          <cell r="F8" t="str">
            <v>Fixed rates bonds - Corporate</v>
          </cell>
          <cell r="G8" t="str">
            <v>9.25% POWER GRID CORP OF IND LTD 26DEC26</v>
          </cell>
          <cell r="H8">
            <v>100000000</v>
          </cell>
          <cell r="I8">
            <v>114.820122</v>
          </cell>
          <cell r="J8">
            <v>114820122</v>
          </cell>
          <cell r="K8">
            <v>0</v>
          </cell>
          <cell r="L8">
            <v>105.40440000000001</v>
          </cell>
          <cell r="M8">
            <v>44972</v>
          </cell>
          <cell r="N8">
            <v>105404400</v>
          </cell>
          <cell r="O8">
            <v>1054.0440000000001</v>
          </cell>
        </row>
        <row r="9">
          <cell r="E9" t="str">
            <v>INE752E07IW4</v>
          </cell>
          <cell r="F9" t="str">
            <v>Fixed rates bonds - Corporate</v>
          </cell>
          <cell r="G9" t="str">
            <v>9.35% POWER GRID CORP OF IND LTD 29AUG26</v>
          </cell>
          <cell r="H9">
            <v>50000000</v>
          </cell>
          <cell r="I9">
            <v>114.690116</v>
          </cell>
          <cell r="J9">
            <v>57345058</v>
          </cell>
          <cell r="K9">
            <v>0</v>
          </cell>
          <cell r="L9">
            <v>104.99980000000001</v>
          </cell>
          <cell r="M9">
            <v>44972</v>
          </cell>
          <cell r="N9">
            <v>52499900</v>
          </cell>
          <cell r="O9">
            <v>524.99900000000002</v>
          </cell>
        </row>
        <row r="10">
          <cell r="E10" t="str">
            <v>IN002021Z509</v>
          </cell>
          <cell r="F10" t="str">
            <v>TREASURY BILLS</v>
          </cell>
          <cell r="G10" t="str">
            <v>364 DAYS T-BILL 02MAR23 02MAR23 T-BILL</v>
          </cell>
          <cell r="H10">
            <v>5962.1553199999998</v>
          </cell>
          <cell r="I10">
            <v>95.773754999999994</v>
          </cell>
          <cell r="J10">
            <v>5710.18</v>
          </cell>
          <cell r="K10">
            <v>242.02</v>
          </cell>
          <cell r="L10">
            <v>99.758200000000002</v>
          </cell>
          <cell r="M10">
            <v>44972</v>
          </cell>
          <cell r="N10">
            <v>5947.74</v>
          </cell>
          <cell r="O10">
            <v>5.94774E-2</v>
          </cell>
        </row>
        <row r="11">
          <cell r="E11" t="str">
            <v>INE848E07450</v>
          </cell>
          <cell r="F11" t="str">
            <v>Fixed rates bonds - Corporate</v>
          </cell>
          <cell r="G11" t="str">
            <v>8.78% NHPCL 11FEB25</v>
          </cell>
          <cell r="H11">
            <v>36000000</v>
          </cell>
          <cell r="I11">
            <v>106.24570799999999</v>
          </cell>
          <cell r="J11">
            <v>38248455</v>
          </cell>
          <cell r="K11">
            <v>0</v>
          </cell>
          <cell r="L11">
            <v>102.35220000000001</v>
          </cell>
          <cell r="M11">
            <v>44972</v>
          </cell>
          <cell r="N11">
            <v>36846792</v>
          </cell>
          <cell r="O11">
            <v>368.46791999999999</v>
          </cell>
        </row>
        <row r="12">
          <cell r="E12" t="str">
            <v>INE848E07468</v>
          </cell>
          <cell r="F12" t="str">
            <v>Fixed rates bonds - Corporate</v>
          </cell>
          <cell r="G12" t="str">
            <v>8.78% NHPCL 11FEB26</v>
          </cell>
          <cell r="H12">
            <v>36000000</v>
          </cell>
          <cell r="I12">
            <v>106.75380799999999</v>
          </cell>
          <cell r="J12">
            <v>38431371</v>
          </cell>
          <cell r="K12">
            <v>0</v>
          </cell>
          <cell r="L12">
            <v>103.42360000000001</v>
          </cell>
          <cell r="M12">
            <v>44972</v>
          </cell>
          <cell r="N12">
            <v>37232496</v>
          </cell>
          <cell r="O12">
            <v>372.32495999999998</v>
          </cell>
        </row>
        <row r="13">
          <cell r="E13" t="str">
            <v>INE848E07385</v>
          </cell>
          <cell r="F13" t="str">
            <v>Fixed rates bonds - Corporate</v>
          </cell>
          <cell r="G13" t="str">
            <v>8.85% NHPCL 11FEB27</v>
          </cell>
          <cell r="H13">
            <v>10900000</v>
          </cell>
          <cell r="I13">
            <v>108.15300999999999</v>
          </cell>
          <cell r="J13">
            <v>11788678.1</v>
          </cell>
          <cell r="K13">
            <v>0</v>
          </cell>
          <cell r="L13">
            <v>104.4696</v>
          </cell>
          <cell r="M13">
            <v>44972</v>
          </cell>
          <cell r="N13">
            <v>11387186.4</v>
          </cell>
          <cell r="O13">
            <v>113.871864</v>
          </cell>
        </row>
        <row r="14">
          <cell r="E14" t="str">
            <v>INE733E08213</v>
          </cell>
          <cell r="F14" t="str">
            <v>Fixed rates bonds - Corporate</v>
          </cell>
          <cell r="G14" t="str">
            <v>5.78% NTPC LTD 29APR24</v>
          </cell>
          <cell r="H14">
            <v>350000000</v>
          </cell>
          <cell r="I14">
            <v>97.749915000000001</v>
          </cell>
          <cell r="J14">
            <v>342124702</v>
          </cell>
          <cell r="K14">
            <v>0</v>
          </cell>
          <cell r="L14">
            <v>97.993700000000004</v>
          </cell>
          <cell r="M14">
            <v>44972</v>
          </cell>
          <cell r="N14">
            <v>342977950</v>
          </cell>
          <cell r="O14">
            <v>3429.7795000000001</v>
          </cell>
        </row>
        <row r="15">
          <cell r="E15" t="str">
            <v>IDIA00286244</v>
          </cell>
          <cell r="F15" t="str">
            <v>TERM DEPOSITS</v>
          </cell>
          <cell r="G15" t="str">
            <v>4.50% IDBI BANK 28FEB23 FD</v>
          </cell>
          <cell r="H15">
            <v>3770000</v>
          </cell>
          <cell r="I15">
            <v>100</v>
          </cell>
          <cell r="J15">
            <v>3770000</v>
          </cell>
          <cell r="K15">
            <v>0</v>
          </cell>
          <cell r="L15">
            <v>100</v>
          </cell>
          <cell r="M15">
            <v>44972</v>
          </cell>
          <cell r="N15">
            <v>3770000</v>
          </cell>
          <cell r="O15">
            <v>37.700000000000003</v>
          </cell>
        </row>
        <row r="16">
          <cell r="E16" t="str">
            <v>IDIA00286273</v>
          </cell>
          <cell r="F16" t="str">
            <v>TERM DEPOSITS</v>
          </cell>
          <cell r="G16" t="str">
            <v>4.50% FEDERAL BANK 01MAR23 FD</v>
          </cell>
          <cell r="H16">
            <v>3881000</v>
          </cell>
          <cell r="I16">
            <v>100</v>
          </cell>
          <cell r="J16">
            <v>3881000</v>
          </cell>
          <cell r="K16">
            <v>0</v>
          </cell>
          <cell r="L16">
            <v>100</v>
          </cell>
          <cell r="M16">
            <v>44972</v>
          </cell>
          <cell r="N16">
            <v>3881000</v>
          </cell>
          <cell r="O16">
            <v>38.81</v>
          </cell>
        </row>
        <row r="17">
          <cell r="E17" t="str">
            <v>IN002022X379</v>
          </cell>
          <cell r="F17" t="str">
            <v>TREASURY BILLS</v>
          </cell>
          <cell r="G17" t="str">
            <v>91 DAYS T-BILL 16MAR23</v>
          </cell>
          <cell r="H17">
            <v>100000000</v>
          </cell>
          <cell r="I17">
            <v>98.506700000000009</v>
          </cell>
          <cell r="J17">
            <v>98506700</v>
          </cell>
          <cell r="K17">
            <v>1012698</v>
          </cell>
          <cell r="L17">
            <v>99.513300000000001</v>
          </cell>
          <cell r="M17">
            <v>44972</v>
          </cell>
          <cell r="N17">
            <v>99513300</v>
          </cell>
          <cell r="O17">
            <v>995.13300000000004</v>
          </cell>
        </row>
        <row r="18">
          <cell r="E18" t="str">
            <v>IDIA00287927</v>
          </cell>
          <cell r="F18" t="str">
            <v>TERM DEPOSITS</v>
          </cell>
          <cell r="G18" t="str">
            <v>4.50% FEDERAL BANK 17MAR23 FD</v>
          </cell>
          <cell r="H18">
            <v>4500000</v>
          </cell>
          <cell r="I18">
            <v>100</v>
          </cell>
          <cell r="J18">
            <v>4500000</v>
          </cell>
          <cell r="K18">
            <v>0</v>
          </cell>
          <cell r="L18">
            <v>100</v>
          </cell>
          <cell r="M18">
            <v>44972</v>
          </cell>
          <cell r="N18">
            <v>4500000</v>
          </cell>
          <cell r="O18">
            <v>45</v>
          </cell>
        </row>
        <row r="19">
          <cell r="E19" t="str">
            <v>IDIA00288021</v>
          </cell>
          <cell r="F19" t="str">
            <v>TERM DEPOSITS</v>
          </cell>
          <cell r="G19" t="str">
            <v>4.50% IDBI BANK 31MAR23 FD</v>
          </cell>
          <cell r="H19">
            <v>1613082.37</v>
          </cell>
          <cell r="I19">
            <v>100</v>
          </cell>
          <cell r="J19">
            <v>1613082.37</v>
          </cell>
          <cell r="K19">
            <v>0</v>
          </cell>
          <cell r="L19">
            <v>100</v>
          </cell>
          <cell r="M19">
            <v>44972</v>
          </cell>
          <cell r="N19">
            <v>1613082.37</v>
          </cell>
          <cell r="O19">
            <v>16.130823700000001</v>
          </cell>
        </row>
        <row r="20">
          <cell r="E20" t="str">
            <v>IDIA00289718</v>
          </cell>
          <cell r="F20" t="str">
            <v>TERM DEPOSITS</v>
          </cell>
          <cell r="G20" t="str">
            <v>5.00% IDFC FIRST BANK 28APR23 FD</v>
          </cell>
          <cell r="H20">
            <v>13300000</v>
          </cell>
          <cell r="I20">
            <v>100</v>
          </cell>
          <cell r="J20">
            <v>13300000</v>
          </cell>
          <cell r="K20">
            <v>0</v>
          </cell>
          <cell r="L20">
            <v>100</v>
          </cell>
          <cell r="M20">
            <v>44972</v>
          </cell>
          <cell r="N20">
            <v>13300000</v>
          </cell>
          <cell r="O20">
            <v>133</v>
          </cell>
        </row>
        <row r="21">
          <cell r="E21" t="str">
            <v>IDIA00290443</v>
          </cell>
          <cell r="F21" t="str">
            <v>TERM DEPOSITS</v>
          </cell>
          <cell r="G21" t="str">
            <v>4.50% IDFC FIRST BANK 19MAR23 FD</v>
          </cell>
          <cell r="H21">
            <v>16000000</v>
          </cell>
          <cell r="I21">
            <v>100</v>
          </cell>
          <cell r="J21">
            <v>16000000</v>
          </cell>
          <cell r="K21">
            <v>0</v>
          </cell>
          <cell r="L21">
            <v>100</v>
          </cell>
          <cell r="M21">
            <v>44972</v>
          </cell>
          <cell r="N21">
            <v>16000000</v>
          </cell>
          <cell r="O21">
            <v>160</v>
          </cell>
        </row>
        <row r="22">
          <cell r="E22" t="str">
            <v>IDIA00290444</v>
          </cell>
          <cell r="F22" t="str">
            <v>TERM DEPOSITS</v>
          </cell>
          <cell r="G22" t="str">
            <v>4.50% IDFC FIRST BANK 20MAR23 FD</v>
          </cell>
          <cell r="H22">
            <v>8100000</v>
          </cell>
          <cell r="I22">
            <v>100</v>
          </cell>
          <cell r="J22">
            <v>8100000</v>
          </cell>
          <cell r="K22">
            <v>0</v>
          </cell>
          <cell r="L22">
            <v>100</v>
          </cell>
          <cell r="M22">
            <v>44972</v>
          </cell>
          <cell r="N22">
            <v>8100000</v>
          </cell>
          <cell r="O22">
            <v>81</v>
          </cell>
        </row>
        <row r="23">
          <cell r="E23" t="str">
            <v>IDIA00290582</v>
          </cell>
          <cell r="F23" t="str">
            <v>TERM DEPOSITS</v>
          </cell>
          <cell r="G23" t="str">
            <v>4.50% IDFC FIRST BANK 01APR23 FD</v>
          </cell>
          <cell r="H23">
            <v>5700000</v>
          </cell>
          <cell r="I23">
            <v>100</v>
          </cell>
          <cell r="J23">
            <v>5700000</v>
          </cell>
          <cell r="K23">
            <v>0</v>
          </cell>
          <cell r="L23">
            <v>100</v>
          </cell>
          <cell r="M23">
            <v>44972</v>
          </cell>
          <cell r="N23">
            <v>5700000</v>
          </cell>
          <cell r="O23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85" zoomScaleNormal="85" workbookViewId="0">
      <selection activeCell="U19" sqref="U19"/>
    </sheetView>
  </sheetViews>
  <sheetFormatPr defaultColWidth="9.140625" defaultRowHeight="12.75" x14ac:dyDescent="0.2"/>
  <cols>
    <col min="1" max="1" width="5.42578125" bestFit="1" customWidth="1"/>
    <col min="2" max="2" width="57.42578125" bestFit="1" customWidth="1"/>
    <col min="3" max="3" width="18.85546875" bestFit="1" customWidth="1"/>
    <col min="4" max="4" width="16.7109375" bestFit="1" customWidth="1"/>
    <col min="5" max="5" width="25.5703125" bestFit="1" customWidth="1"/>
    <col min="6" max="6" width="11.7109375" bestFit="1" customWidth="1"/>
    <col min="7" max="7" width="17.85546875" bestFit="1" customWidth="1"/>
    <col min="8" max="8" width="14.42578125" style="4" bestFit="1" customWidth="1"/>
    <col min="9" max="9" width="13.28515625" style="4" customWidth="1"/>
  </cols>
  <sheetData>
    <row r="1" spans="1:11" ht="18.75" x14ac:dyDescent="0.2">
      <c r="A1" s="54" t="s">
        <v>47</v>
      </c>
      <c r="B1" s="54"/>
      <c r="C1" s="54"/>
      <c r="D1" s="54"/>
      <c r="E1" s="54"/>
      <c r="F1" s="54"/>
      <c r="G1" s="54"/>
      <c r="H1" s="54"/>
    </row>
    <row r="2" spans="1:11" ht="18.75" x14ac:dyDescent="0.3">
      <c r="A2" s="15" t="s">
        <v>0</v>
      </c>
      <c r="B2" s="16" t="s">
        <v>46</v>
      </c>
      <c r="C2" s="16"/>
      <c r="D2" s="17"/>
      <c r="E2" s="18"/>
      <c r="F2" s="19"/>
      <c r="G2" s="20"/>
      <c r="H2" s="32"/>
    </row>
    <row r="3" spans="1:11" ht="18.75" x14ac:dyDescent="0.3">
      <c r="A3" s="21"/>
      <c r="B3" s="22"/>
      <c r="C3" s="22"/>
      <c r="D3" s="15"/>
      <c r="E3" s="18"/>
      <c r="F3" s="19"/>
      <c r="G3" s="20"/>
      <c r="H3" s="32"/>
    </row>
    <row r="4" spans="1:11" ht="56.25" x14ac:dyDescent="0.2">
      <c r="A4" s="23" t="s">
        <v>13</v>
      </c>
      <c r="B4" s="24" t="s">
        <v>6</v>
      </c>
      <c r="C4" s="24" t="s">
        <v>17</v>
      </c>
      <c r="D4" s="24" t="s">
        <v>15</v>
      </c>
      <c r="E4" s="25" t="s">
        <v>8</v>
      </c>
      <c r="F4" s="26" t="s">
        <v>12</v>
      </c>
      <c r="G4" s="27" t="s">
        <v>2</v>
      </c>
      <c r="H4" s="27" t="s">
        <v>24</v>
      </c>
    </row>
    <row r="5" spans="1:11" ht="18.75" x14ac:dyDescent="0.3">
      <c r="A5" s="20"/>
      <c r="B5" s="20"/>
      <c r="C5" s="20"/>
      <c r="D5" s="20"/>
      <c r="E5" s="28"/>
      <c r="F5" s="29"/>
      <c r="G5" s="30"/>
      <c r="H5" s="32"/>
    </row>
    <row r="6" spans="1:11" ht="18.75" x14ac:dyDescent="0.3">
      <c r="A6" s="20"/>
      <c r="B6" s="31" t="s">
        <v>1</v>
      </c>
      <c r="C6" s="20"/>
      <c r="D6" s="20"/>
      <c r="E6" s="28"/>
      <c r="F6" s="29"/>
      <c r="G6" s="30"/>
      <c r="H6" s="32"/>
    </row>
    <row r="7" spans="1:11" s="4" customFormat="1" ht="18.75" x14ac:dyDescent="0.3">
      <c r="A7" s="32"/>
      <c r="B7" s="31" t="s">
        <v>4</v>
      </c>
      <c r="C7" s="45"/>
      <c r="D7" s="45"/>
      <c r="E7" s="46"/>
      <c r="F7" s="47"/>
      <c r="G7" s="48"/>
      <c r="H7" s="32"/>
    </row>
    <row r="8" spans="1:11" s="4" customFormat="1" ht="18.75" x14ac:dyDescent="0.3">
      <c r="A8" s="20">
        <f>+A7+1</f>
        <v>1</v>
      </c>
      <c r="B8" s="32" t="s">
        <v>45</v>
      </c>
      <c r="C8" s="32" t="s">
        <v>44</v>
      </c>
      <c r="D8" s="49" t="s">
        <v>5</v>
      </c>
      <c r="E8" s="34">
        <v>995.13300000000004</v>
      </c>
      <c r="F8" s="33">
        <f>+E8/$E$38</f>
        <v>5.6039894180024814E-2</v>
      </c>
      <c r="G8" s="35">
        <v>45001</v>
      </c>
      <c r="H8" s="33">
        <v>6.3750000000000001E-2</v>
      </c>
      <c r="I8" s="5"/>
      <c r="J8" s="7"/>
    </row>
    <row r="9" spans="1:11" s="4" customFormat="1" ht="18.75" x14ac:dyDescent="0.3">
      <c r="A9" s="20">
        <f>+A8+1</f>
        <v>2</v>
      </c>
      <c r="B9" s="32" t="s">
        <v>36</v>
      </c>
      <c r="C9" s="32" t="s">
        <v>33</v>
      </c>
      <c r="D9" s="49" t="s">
        <v>5</v>
      </c>
      <c r="E9" s="34">
        <v>5.94774E-2</v>
      </c>
      <c r="F9" s="33">
        <f>+E9/$E$38</f>
        <v>3.3494087746090297E-6</v>
      </c>
      <c r="G9" s="35">
        <v>44987</v>
      </c>
      <c r="H9" s="33">
        <v>6.3201999999999994E-2</v>
      </c>
      <c r="I9" s="5"/>
      <c r="J9" s="7"/>
    </row>
    <row r="10" spans="1:11" s="4" customFormat="1" ht="18.75" x14ac:dyDescent="0.3">
      <c r="A10" s="20"/>
      <c r="B10" s="32"/>
      <c r="C10" s="32"/>
      <c r="D10" s="49"/>
      <c r="E10" s="34"/>
      <c r="F10" s="33"/>
      <c r="G10" s="35"/>
      <c r="H10" s="33"/>
      <c r="I10" s="9"/>
    </row>
    <row r="11" spans="1:11" s="4" customFormat="1" ht="18.75" x14ac:dyDescent="0.3">
      <c r="A11" s="32"/>
      <c r="B11" s="36" t="s">
        <v>16</v>
      </c>
      <c r="C11" s="36"/>
      <c r="D11" s="36"/>
      <c r="E11" s="37">
        <f>SUM(E8:E10)</f>
        <v>995.19247740000003</v>
      </c>
      <c r="F11" s="38">
        <f>SUM(F8:F10)</f>
        <v>5.6043243588799425E-2</v>
      </c>
      <c r="G11" s="39"/>
      <c r="H11" s="39"/>
      <c r="I11"/>
    </row>
    <row r="12" spans="1:11" ht="18.75" x14ac:dyDescent="0.3">
      <c r="A12" s="20"/>
      <c r="B12" s="20"/>
      <c r="C12" s="20"/>
      <c r="D12" s="20"/>
      <c r="E12" s="28"/>
      <c r="F12" s="29"/>
      <c r="G12" s="30"/>
      <c r="H12" s="32"/>
      <c r="I12"/>
      <c r="K12" s="2"/>
    </row>
    <row r="13" spans="1:11" ht="18.75" x14ac:dyDescent="0.3">
      <c r="A13" s="20"/>
      <c r="B13" s="31" t="s">
        <v>29</v>
      </c>
      <c r="C13" s="20"/>
      <c r="D13" s="20"/>
      <c r="E13" s="28"/>
      <c r="F13" s="29"/>
      <c r="G13" s="30"/>
      <c r="H13" s="32"/>
      <c r="I13"/>
      <c r="K13" s="2"/>
    </row>
    <row r="14" spans="1:11" ht="18.75" x14ac:dyDescent="0.3">
      <c r="A14" s="20">
        <f>+A13+1</f>
        <v>1</v>
      </c>
      <c r="B14" s="20" t="s">
        <v>35</v>
      </c>
      <c r="C14" s="20" t="s">
        <v>34</v>
      </c>
      <c r="D14" s="49" t="s">
        <v>5</v>
      </c>
      <c r="E14" s="34">
        <f>VLOOKUP(C14,[1]YII2!$E$3:$O$23,11,0)</f>
        <v>359.63796930000001</v>
      </c>
      <c r="F14" s="33">
        <f>+E14/$E$38</f>
        <v>2.025264335791398E-2</v>
      </c>
      <c r="G14" s="35">
        <v>45255</v>
      </c>
      <c r="H14" s="33">
        <v>7.1062500000000001E-2</v>
      </c>
      <c r="I14"/>
      <c r="J14" s="7"/>
      <c r="K14" s="2"/>
    </row>
    <row r="15" spans="1:11" ht="18.75" x14ac:dyDescent="0.3">
      <c r="A15" s="20"/>
      <c r="B15" s="31"/>
      <c r="C15" s="20"/>
      <c r="D15" s="20"/>
      <c r="E15" s="28"/>
      <c r="F15" s="29"/>
      <c r="G15" s="30"/>
      <c r="H15" s="32"/>
      <c r="I15"/>
      <c r="K15" s="2"/>
    </row>
    <row r="16" spans="1:11" ht="18.75" x14ac:dyDescent="0.3">
      <c r="A16" s="20"/>
      <c r="B16" s="36" t="s">
        <v>16</v>
      </c>
      <c r="C16" s="36"/>
      <c r="D16" s="36"/>
      <c r="E16" s="37">
        <f>SUM(E14:E15)</f>
        <v>359.63796930000001</v>
      </c>
      <c r="F16" s="38">
        <f>SUM(F14:F15)</f>
        <v>2.025264335791398E-2</v>
      </c>
      <c r="G16" s="39"/>
      <c r="H16" s="39"/>
      <c r="I16"/>
      <c r="K16" s="2"/>
    </row>
    <row r="17" spans="1:11" ht="18.75" x14ac:dyDescent="0.3">
      <c r="A17" s="20"/>
      <c r="B17" s="20"/>
      <c r="C17" s="20"/>
      <c r="D17" s="20"/>
      <c r="E17" s="28"/>
      <c r="F17" s="29"/>
      <c r="G17" s="30"/>
      <c r="H17" s="32"/>
      <c r="I17"/>
      <c r="K17" s="2"/>
    </row>
    <row r="18" spans="1:11" ht="18.75" x14ac:dyDescent="0.3">
      <c r="A18" s="20"/>
      <c r="B18" s="31" t="s">
        <v>11</v>
      </c>
      <c r="C18" s="20"/>
      <c r="D18" s="20"/>
      <c r="E18" s="28"/>
      <c r="F18" s="29"/>
      <c r="G18" s="30"/>
      <c r="H18" s="32"/>
      <c r="I18"/>
      <c r="K18" s="2"/>
    </row>
    <row r="19" spans="1:11" ht="18.75" x14ac:dyDescent="0.3">
      <c r="A19" s="20"/>
      <c r="B19" s="31" t="s">
        <v>10</v>
      </c>
      <c r="C19" s="20"/>
      <c r="D19" s="20"/>
      <c r="E19" s="28"/>
      <c r="F19" s="29"/>
      <c r="G19" s="30"/>
      <c r="H19" s="32"/>
      <c r="I19"/>
      <c r="K19" s="2"/>
    </row>
    <row r="20" spans="1:11" ht="18.75" x14ac:dyDescent="0.3">
      <c r="A20" s="20">
        <f>+A14+1</f>
        <v>2</v>
      </c>
      <c r="B20" s="32" t="s">
        <v>19</v>
      </c>
      <c r="C20" s="32" t="s">
        <v>18</v>
      </c>
      <c r="D20" s="32" t="s">
        <v>41</v>
      </c>
      <c r="E20" s="34">
        <v>5012.8860000000004</v>
      </c>
      <c r="F20" s="33">
        <f t="shared" ref="F20:F28" si="0">+E20/$E$38</f>
        <v>0.28229553333728041</v>
      </c>
      <c r="G20" s="35">
        <v>45142</v>
      </c>
      <c r="H20" s="33">
        <v>0.10865</v>
      </c>
      <c r="I20" s="9"/>
      <c r="J20" s="7"/>
      <c r="K20" s="2"/>
    </row>
    <row r="21" spans="1:11" ht="18.75" x14ac:dyDescent="0.3">
      <c r="A21" s="20">
        <f>A20+1</f>
        <v>3</v>
      </c>
      <c r="B21" s="32" t="s">
        <v>22</v>
      </c>
      <c r="C21" s="32" t="s">
        <v>23</v>
      </c>
      <c r="D21" s="32" t="s">
        <v>21</v>
      </c>
      <c r="E21" s="34">
        <v>3503.99</v>
      </c>
      <c r="F21" s="33">
        <f t="shared" si="0"/>
        <v>0.19732360278260808</v>
      </c>
      <c r="G21" s="35">
        <v>45306</v>
      </c>
      <c r="H21" s="33">
        <v>8.0399999999999999E-2</v>
      </c>
      <c r="I21" s="9"/>
      <c r="J21" s="7"/>
      <c r="K21" s="2"/>
    </row>
    <row r="22" spans="1:11" s="10" customFormat="1" ht="18.75" x14ac:dyDescent="0.3">
      <c r="A22" s="20">
        <f t="shared" ref="A22:A28" si="1">A21+1</f>
        <v>4</v>
      </c>
      <c r="B22" s="32" t="s">
        <v>43</v>
      </c>
      <c r="C22" s="32" t="s">
        <v>42</v>
      </c>
      <c r="D22" s="32" t="s">
        <v>20</v>
      </c>
      <c r="E22" s="34">
        <v>3429.7795000000001</v>
      </c>
      <c r="F22" s="33">
        <f t="shared" si="0"/>
        <v>0.19314451459334422</v>
      </c>
      <c r="G22" s="35">
        <v>45411</v>
      </c>
      <c r="H22" s="33">
        <v>7.5649999999999995E-2</v>
      </c>
      <c r="I22" s="9"/>
      <c r="J22" s="7"/>
      <c r="K22" s="11"/>
    </row>
    <row r="23" spans="1:11" ht="18.75" x14ac:dyDescent="0.3">
      <c r="A23" s="20">
        <f t="shared" si="1"/>
        <v>5</v>
      </c>
      <c r="B23" s="32" t="s">
        <v>27</v>
      </c>
      <c r="C23" s="32" t="s">
        <v>25</v>
      </c>
      <c r="D23" s="32" t="s">
        <v>28</v>
      </c>
      <c r="E23" s="34">
        <v>1054.0440000000001</v>
      </c>
      <c r="F23" s="33">
        <f t="shared" si="0"/>
        <v>5.9357406719594344E-2</v>
      </c>
      <c r="G23" s="35">
        <v>46382</v>
      </c>
      <c r="H23" s="33">
        <v>7.569999999999999E-2</v>
      </c>
      <c r="I23" s="9"/>
      <c r="J23" s="7"/>
      <c r="K23" s="2"/>
    </row>
    <row r="24" spans="1:11" ht="18.75" x14ac:dyDescent="0.3">
      <c r="A24" s="20">
        <f t="shared" si="1"/>
        <v>6</v>
      </c>
      <c r="B24" s="32" t="s">
        <v>32</v>
      </c>
      <c r="C24" s="32" t="s">
        <v>31</v>
      </c>
      <c r="D24" s="32" t="s">
        <v>28</v>
      </c>
      <c r="E24" s="34">
        <v>931.62509999999997</v>
      </c>
      <c r="F24" s="33">
        <f t="shared" si="0"/>
        <v>5.2463511932028216E-2</v>
      </c>
      <c r="G24" s="35">
        <v>46354</v>
      </c>
      <c r="H24" s="33">
        <v>7.4475E-2</v>
      </c>
      <c r="I24" s="9"/>
      <c r="J24" s="7"/>
      <c r="K24" s="2"/>
    </row>
    <row r="25" spans="1:11" ht="18.75" x14ac:dyDescent="0.3">
      <c r="A25" s="20">
        <f t="shared" si="1"/>
        <v>7</v>
      </c>
      <c r="B25" s="32" t="s">
        <v>27</v>
      </c>
      <c r="C25" s="32" t="s">
        <v>26</v>
      </c>
      <c r="D25" s="32" t="s">
        <v>28</v>
      </c>
      <c r="E25" s="34">
        <v>524.99900000000002</v>
      </c>
      <c r="F25" s="33">
        <f t="shared" si="0"/>
        <v>2.9564780189802617E-2</v>
      </c>
      <c r="G25" s="35">
        <v>46263</v>
      </c>
      <c r="H25" s="33">
        <v>7.6524999999999996E-2</v>
      </c>
      <c r="I25" s="9"/>
      <c r="J25" s="7"/>
      <c r="K25" s="2"/>
    </row>
    <row r="26" spans="1:11" ht="18.75" x14ac:dyDescent="0.3">
      <c r="A26" s="20">
        <f t="shared" si="1"/>
        <v>8</v>
      </c>
      <c r="B26" s="32" t="s">
        <v>40</v>
      </c>
      <c r="C26" s="32" t="s">
        <v>38</v>
      </c>
      <c r="D26" s="32" t="s">
        <v>20</v>
      </c>
      <c r="E26" s="34">
        <v>372.32495999999998</v>
      </c>
      <c r="F26" s="33">
        <f t="shared" si="0"/>
        <v>2.0967098226048145E-2</v>
      </c>
      <c r="G26" s="35">
        <v>46064</v>
      </c>
      <c r="H26" s="33">
        <v>7.4575000000000002E-2</v>
      </c>
      <c r="I26" s="9"/>
      <c r="J26" s="7"/>
      <c r="K26" s="2"/>
    </row>
    <row r="27" spans="1:11" ht="18.75" x14ac:dyDescent="0.3">
      <c r="A27" s="20">
        <f t="shared" si="1"/>
        <v>9</v>
      </c>
      <c r="B27" s="32" t="s">
        <v>40</v>
      </c>
      <c r="C27" s="32" t="s">
        <v>37</v>
      </c>
      <c r="D27" s="32" t="s">
        <v>20</v>
      </c>
      <c r="E27" s="34">
        <v>368.46791999999999</v>
      </c>
      <c r="F27" s="33">
        <f t="shared" si="0"/>
        <v>2.0749892974641426E-2</v>
      </c>
      <c r="G27" s="35">
        <v>45699</v>
      </c>
      <c r="H27" s="33">
        <v>7.46E-2</v>
      </c>
      <c r="I27" s="9"/>
      <c r="J27" s="7"/>
      <c r="K27" s="2"/>
    </row>
    <row r="28" spans="1:11" ht="18.75" x14ac:dyDescent="0.3">
      <c r="A28" s="20">
        <f t="shared" si="1"/>
        <v>10</v>
      </c>
      <c r="B28" s="32" t="s">
        <v>40</v>
      </c>
      <c r="C28" s="32" t="s">
        <v>39</v>
      </c>
      <c r="D28" s="32" t="s">
        <v>20</v>
      </c>
      <c r="E28" s="34">
        <v>113.871864</v>
      </c>
      <c r="F28" s="33">
        <f t="shared" si="0"/>
        <v>6.4125772219815616E-3</v>
      </c>
      <c r="G28" s="35">
        <v>46429</v>
      </c>
      <c r="H28" s="33">
        <v>7.51E-2</v>
      </c>
      <c r="I28" s="9"/>
      <c r="J28" s="7"/>
      <c r="K28" s="2"/>
    </row>
    <row r="29" spans="1:11" ht="18.75" x14ac:dyDescent="0.3">
      <c r="A29" s="20"/>
      <c r="B29" s="20"/>
      <c r="C29" s="20"/>
      <c r="D29" s="20"/>
      <c r="E29" s="20"/>
      <c r="F29" s="20"/>
      <c r="G29" s="20"/>
      <c r="H29" s="32"/>
      <c r="I29" s="9"/>
      <c r="J29" s="7"/>
      <c r="K29" s="2"/>
    </row>
    <row r="30" spans="1:11" ht="18.75" x14ac:dyDescent="0.3">
      <c r="A30" s="20"/>
      <c r="B30" s="36" t="s">
        <v>16</v>
      </c>
      <c r="C30" s="36"/>
      <c r="D30" s="36"/>
      <c r="E30" s="37">
        <f>SUM(E20:E28)</f>
        <v>15311.988343999999</v>
      </c>
      <c r="F30" s="50">
        <f>SUM(F20:F28)</f>
        <v>0.86227891797732903</v>
      </c>
      <c r="G30" s="39"/>
      <c r="H30" s="39"/>
      <c r="I30" s="9"/>
      <c r="K30" s="2"/>
    </row>
    <row r="31" spans="1:11" ht="18.75" x14ac:dyDescent="0.3">
      <c r="A31" s="20"/>
      <c r="B31" s="20"/>
      <c r="C31" s="20"/>
      <c r="D31" s="20"/>
      <c r="E31" s="28"/>
      <c r="F31" s="29"/>
      <c r="G31" s="30"/>
      <c r="H31" s="51"/>
      <c r="I31" s="9"/>
      <c r="K31" s="2"/>
    </row>
    <row r="32" spans="1:11" ht="18.75" x14ac:dyDescent="0.3">
      <c r="A32" s="20"/>
      <c r="B32" s="40" t="s">
        <v>30</v>
      </c>
      <c r="C32" s="40"/>
      <c r="D32" s="32" t="s">
        <v>14</v>
      </c>
      <c r="E32" s="34">
        <v>568.64082370000006</v>
      </c>
      <c r="F32" s="33">
        <f>+E32/$E$38</f>
        <v>3.2022424727740056E-2</v>
      </c>
      <c r="G32" s="30"/>
      <c r="H32" s="30"/>
      <c r="I32"/>
    </row>
    <row r="33" spans="1:11" ht="18.75" x14ac:dyDescent="0.3">
      <c r="A33" s="20"/>
      <c r="B33" s="36" t="s">
        <v>16</v>
      </c>
      <c r="C33" s="36"/>
      <c r="D33" s="36"/>
      <c r="E33" s="37">
        <f>+E32</f>
        <v>568.64082370000006</v>
      </c>
      <c r="F33" s="38">
        <f>SUM(F32)</f>
        <v>3.2022424727740056E-2</v>
      </c>
      <c r="G33" s="39"/>
      <c r="H33" s="39"/>
      <c r="I33"/>
      <c r="J33" s="14"/>
      <c r="K33" s="12"/>
    </row>
    <row r="34" spans="1:11" ht="18.75" x14ac:dyDescent="0.3">
      <c r="A34" s="20"/>
      <c r="B34" s="20"/>
      <c r="C34" s="20"/>
      <c r="D34" s="20"/>
      <c r="E34" s="28"/>
      <c r="F34" s="29"/>
      <c r="G34" s="30"/>
      <c r="H34" s="51"/>
      <c r="I34"/>
      <c r="J34" s="14"/>
      <c r="K34" s="12"/>
    </row>
    <row r="35" spans="1:11" ht="18.75" x14ac:dyDescent="0.3">
      <c r="A35" s="20"/>
      <c r="B35" s="31" t="s">
        <v>9</v>
      </c>
      <c r="C35" s="31"/>
      <c r="D35" s="20"/>
      <c r="E35" s="28"/>
      <c r="F35" s="29"/>
      <c r="G35" s="30"/>
      <c r="H35" s="51"/>
      <c r="I35"/>
      <c r="J35" s="14"/>
      <c r="K35" s="12"/>
    </row>
    <row r="36" spans="1:11" ht="18.75" x14ac:dyDescent="0.3">
      <c r="A36" s="20"/>
      <c r="B36" s="31" t="s">
        <v>3</v>
      </c>
      <c r="C36" s="31"/>
      <c r="D36" s="20"/>
      <c r="E36" s="52">
        <f>E38-E30-E11-E16-E33</f>
        <v>522.12209700000267</v>
      </c>
      <c r="F36" s="29">
        <f>+E36/$E$38</f>
        <v>2.9402770348217575E-2</v>
      </c>
      <c r="G36" s="30"/>
      <c r="H36" s="51"/>
      <c r="I36"/>
      <c r="J36" s="14"/>
      <c r="K36" s="12"/>
    </row>
    <row r="37" spans="1:11" ht="18.75" x14ac:dyDescent="0.3">
      <c r="A37" s="20"/>
      <c r="B37" s="36" t="s">
        <v>16</v>
      </c>
      <c r="C37" s="36"/>
      <c r="D37" s="36"/>
      <c r="E37" s="53">
        <f>SUM(E36)</f>
        <v>522.12209700000267</v>
      </c>
      <c r="F37" s="38">
        <f>SUM(F36)</f>
        <v>2.9402770348217575E-2</v>
      </c>
      <c r="G37" s="39"/>
      <c r="H37" s="39"/>
      <c r="I37" s="13"/>
    </row>
    <row r="38" spans="1:11" ht="18.75" x14ac:dyDescent="0.3">
      <c r="A38" s="20"/>
      <c r="B38" s="41" t="s">
        <v>7</v>
      </c>
      <c r="C38" s="41"/>
      <c r="D38" s="41"/>
      <c r="E38" s="42">
        <v>17757.581711400002</v>
      </c>
      <c r="F38" s="43">
        <f>+F37+F30+F11+F16+F33</f>
        <v>1</v>
      </c>
      <c r="G38" s="44"/>
      <c r="H38" s="44"/>
      <c r="I38" s="9"/>
    </row>
    <row r="39" spans="1:11" x14ac:dyDescent="0.2">
      <c r="E39" s="7"/>
      <c r="I39" s="13"/>
    </row>
    <row r="40" spans="1:11" ht="34.5" customHeight="1" x14ac:dyDescent="0.2">
      <c r="A40" s="55" t="s">
        <v>48</v>
      </c>
      <c r="B40" s="55"/>
      <c r="C40" s="55"/>
      <c r="D40" s="55"/>
      <c r="E40" s="55"/>
      <c r="F40" s="55"/>
      <c r="G40" s="55"/>
      <c r="H40" s="55"/>
      <c r="I40" s="5"/>
    </row>
    <row r="41" spans="1:11" ht="35.25" customHeight="1" x14ac:dyDescent="0.2">
      <c r="A41" s="55" t="s">
        <v>49</v>
      </c>
      <c r="B41" s="55"/>
      <c r="C41" s="55"/>
      <c r="D41" s="55"/>
      <c r="E41" s="55"/>
      <c r="F41" s="55"/>
      <c r="G41" s="55"/>
      <c r="H41" s="55"/>
      <c r="I41" s="5"/>
    </row>
    <row r="42" spans="1:11" x14ac:dyDescent="0.2">
      <c r="E42" s="7"/>
      <c r="F42" s="1"/>
      <c r="H42" s="5"/>
      <c r="I42" s="5"/>
    </row>
    <row r="43" spans="1:11" x14ac:dyDescent="0.2">
      <c r="E43" s="7"/>
      <c r="F43" s="2"/>
      <c r="H43" s="5"/>
      <c r="I43" s="5"/>
    </row>
    <row r="44" spans="1:11" x14ac:dyDescent="0.2">
      <c r="E44" s="1"/>
      <c r="H44" s="5"/>
      <c r="I44" s="5"/>
    </row>
    <row r="45" spans="1:11" x14ac:dyDescent="0.2">
      <c r="B45" s="3"/>
      <c r="C45" s="3"/>
      <c r="E45" s="7"/>
      <c r="H45" s="5"/>
      <c r="I45" s="5"/>
    </row>
    <row r="46" spans="1:11" x14ac:dyDescent="0.2">
      <c r="B46" s="3"/>
      <c r="C46" s="3"/>
      <c r="E46" s="7"/>
    </row>
    <row r="47" spans="1:11" x14ac:dyDescent="0.2">
      <c r="B47" s="3"/>
      <c r="C47" s="3"/>
      <c r="E47" s="7"/>
    </row>
    <row r="48" spans="1:11" x14ac:dyDescent="0.2">
      <c r="B48" s="3"/>
      <c r="C48" s="3"/>
    </row>
    <row r="49" spans="2:9" x14ac:dyDescent="0.2">
      <c r="B49" s="3"/>
      <c r="C49" s="3"/>
      <c r="H49" s="9"/>
      <c r="I49" s="9"/>
    </row>
    <row r="50" spans="2:9" x14ac:dyDescent="0.2">
      <c r="H50" s="9"/>
      <c r="I50" s="9"/>
    </row>
    <row r="53" spans="2:9" x14ac:dyDescent="0.2">
      <c r="H53" s="8"/>
      <c r="I53" s="8"/>
    </row>
    <row r="57" spans="2:9" x14ac:dyDescent="0.2">
      <c r="H57" s="8"/>
      <c r="I57" s="8"/>
    </row>
    <row r="58" spans="2:9" x14ac:dyDescent="0.2">
      <c r="H58" s="6"/>
      <c r="I58" s="6"/>
    </row>
    <row r="59" spans="2:9" x14ac:dyDescent="0.2">
      <c r="H59" s="5"/>
      <c r="I59" s="5"/>
    </row>
    <row r="60" spans="2:9" x14ac:dyDescent="0.2">
      <c r="H60" s="6"/>
      <c r="I60" s="6"/>
    </row>
  </sheetData>
  <sortState ref="B8:H9">
    <sortCondition descending="1" ref="E8:E9"/>
  </sortState>
  <mergeCells count="3">
    <mergeCell ref="A1:H1"/>
    <mergeCell ref="A40:H40"/>
    <mergeCell ref="A41:H4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11:28 05/05/2020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CC72615F-E051-45FC-903B-E517583705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2023-01-05T10:20:27Z</cp:lastPrinted>
  <dcterms:created xsi:type="dcterms:W3CDTF">1996-10-14T23:33:28Z</dcterms:created>
  <dcterms:modified xsi:type="dcterms:W3CDTF">2023-02-20T05:30:01Z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