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ifclmf-my.sharepoint.com/personal/complianceofficer_iifclmf_com/Documents/Backup/SEBI/COMPLIANCES/FORTNIGHTLY PORTFOLIO DISCLOSURE OCT 2020 ONWARDS/FINANCIAL YEAR 2023-2024/"/>
    </mc:Choice>
  </mc:AlternateContent>
  <xr:revisionPtr revIDLastSave="1" documentId="8_{43602429-0048-4A22-B5FF-DE7710AB0553}" xr6:coauthVersionLast="47" xr6:coauthVersionMax="47" xr10:uidLastSave="{3132F41E-46D8-4975-A62B-80E9AC164068}"/>
  <bookViews>
    <workbookView xWindow="-120" yWindow="-120" windowWidth="29040" windowHeight="15720" xr2:uid="{00000000-000D-0000-FFFF-FFFF00000000}"/>
  </bookViews>
  <sheets>
    <sheet name="Series I" sheetId="1" r:id="rId1"/>
  </sheets>
  <definedNames>
    <definedName name="_xlnm._FilterDatabase" localSheetId="0" hidden="1">'Series I'!$B$4:$I$64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  <c r="A22" i="1" s="1"/>
  <c r="F9" i="1"/>
  <c r="F8" i="1"/>
  <c r="A13" i="1"/>
  <c r="A14" i="1" s="1"/>
  <c r="A15" i="1" s="1"/>
  <c r="F7" i="1" l="1"/>
  <c r="F25" i="1" l="1"/>
  <c r="F26" i="1" s="1"/>
  <c r="E26" i="1"/>
  <c r="A7" i="1" l="1"/>
  <c r="A8" i="1" s="1"/>
  <c r="A9" i="1" s="1"/>
  <c r="F22" i="1" l="1"/>
  <c r="F21" i="1"/>
  <c r="F15" i="1"/>
  <c r="F14" i="1"/>
  <c r="E10" i="1" l="1"/>
  <c r="E16" i="1"/>
  <c r="F13" i="1"/>
  <c r="F16" i="1" s="1"/>
  <c r="E23" i="1"/>
  <c r="E28" i="1" l="1"/>
  <c r="E29" i="1" s="1"/>
  <c r="F23" i="1"/>
  <c r="F10" i="1"/>
  <c r="F28" i="1" l="1"/>
  <c r="F29" i="1" l="1"/>
  <c r="F30" i="1" s="1"/>
</calcChain>
</file>

<file path=xl/sharedStrings.xml><?xml version="1.0" encoding="utf-8"?>
<sst xmlns="http://schemas.openxmlformats.org/spreadsheetml/2006/main" count="52" uniqueCount="43">
  <si>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</si>
  <si>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</si>
  <si>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</si>
  <si>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</si>
  <si>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</si>
  <si>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</si>
  <si>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</si>
  <si>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</si>
  <si>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</si>
  <si>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</si>
  <si>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</si>
  <si>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</si>
  <si>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</si>
  <si>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</si>
  <si>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</si>
  <si>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</si>
  <si>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</si>
  <si>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GMR Warora Energy Limited</t>
  </si>
  <si>
    <t>ISIN</t>
  </si>
  <si>
    <t>INE477K07018</t>
  </si>
  <si>
    <t>Green Infra Wind Energy Limited</t>
  </si>
  <si>
    <t>CARE D</t>
  </si>
  <si>
    <t>Aggregated Yield %</t>
  </si>
  <si>
    <t>Governmnet Securities</t>
  </si>
  <si>
    <t>Fixed Deposit</t>
  </si>
  <si>
    <t>IN0020200211</t>
  </si>
  <si>
    <t>4.48% GOI 02NOV2023</t>
  </si>
  <si>
    <t>IN0020130061</t>
  </si>
  <si>
    <t>8.83% GOI 25NOV2023</t>
  </si>
  <si>
    <t>4.56% GOI 29NOV2023</t>
  </si>
  <si>
    <t>IN0020210210</t>
  </si>
  <si>
    <t>IN002022Z085</t>
  </si>
  <si>
    <t>364 DAY TBILL 25MAY23</t>
  </si>
  <si>
    <t>364 DAY TBILL 15JUN23</t>
  </si>
  <si>
    <t>IN002022Z119</t>
  </si>
  <si>
    <t>IN002022Z242</t>
  </si>
  <si>
    <t>364 DAY TBILL 14SEP23</t>
  </si>
  <si>
    <t>CRISIL AA +</t>
  </si>
  <si>
    <t>INE124L07097</t>
  </si>
  <si>
    <t>Portfolio as on May 15, 2023</t>
  </si>
  <si>
    <t>Note: IIFCL Mutual Fund Infrastructure Debt Fund Series-I is not in compliance of SEBI Circular No. SEBI/HO/IMD/IMD-II DOF3/P/CIR/2022/39 dated 30.03.2022 on rebalancing of portfolio.</t>
  </si>
  <si>
    <t>Note : The Board of Trustees of IIFCL Mutual Fund (IDF) in their meeting held on 31st January, 2023 decided  to premature wind up IIFCL Mutual Fund Infrastructure Debt Fund Series-I in terms of the SEBI (Mutual Funds) Regulations, 1996. Hence, both the scheme(s) of IIFCL Mutual Fund (IDF) are under winding-up process.</t>
  </si>
  <si>
    <t xml:space="preserve">IIFCL MF INFRASTRUCTURE DEBT FUND SR - I (BSE SCRIP CODE-537488)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</si>
</sst>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</numFmts>
  <fonts count="9" x14ac:knownFonts="1">
    <font>
      <sz val="10"/>
      <name val="Arial"/>
      <family val="2"/>
    </font>
    <font>
      <b/>
      <sz val="14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b/>
      <sz val="14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14" fontId="4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0" fontId="3" fillId="0" borderId="1" xfId="2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10" fontId="3" fillId="0" borderId="0" xfId="0" applyNumberFormat="1" applyFont="1"/>
    <xf numFmtId="0" fontId="5" fillId="0" borderId="0" xfId="0" applyFont="1"/>
    <xf numFmtId="4" fontId="3" fillId="0" borderId="0" xfId="0" applyNumberFormat="1" applyFont="1"/>
    <xf numFmtId="15" fontId="3" fillId="0" borderId="0" xfId="0" applyNumberFormat="1" applyFont="1"/>
    <xf numFmtId="0" fontId="1" fillId="2" borderId="0" xfId="0" applyFont="1" applyFill="1"/>
    <xf numFmtId="4" fontId="1" fillId="2" borderId="0" xfId="0" applyNumberFormat="1" applyFont="1" applyFill="1"/>
    <xf numFmtId="10" fontId="1" fillId="2" borderId="0" xfId="0" applyNumberFormat="1" applyFont="1" applyFill="1"/>
    <xf numFmtId="166" fontId="1" fillId="2" borderId="0" xfId="0" applyNumberFormat="1" applyFont="1" applyFill="1"/>
    <xf numFmtId="0" fontId="3" fillId="0" borderId="1" xfId="0" applyFont="1" applyBorder="1"/>
    <xf numFmtId="10" fontId="3" fillId="0" borderId="1" xfId="0" applyNumberFormat="1" applyFont="1" applyBorder="1"/>
    <xf numFmtId="39" fontId="3" fillId="0" borderId="1" xfId="0" applyNumberFormat="1" applyFont="1" applyBorder="1"/>
    <xf numFmtId="166" fontId="3" fillId="0" borderId="1" xfId="0" applyNumberFormat="1" applyFont="1" applyBorder="1"/>
    <xf numFmtId="0" fontId="7" fillId="3" borderId="1" xfId="0" applyFont="1" applyFill="1" applyBorder="1"/>
    <xf numFmtId="39" fontId="7" fillId="3" borderId="1" xfId="0" applyNumberFormat="1" applyFont="1" applyFill="1" applyBorder="1"/>
    <xf numFmtId="10" fontId="7" fillId="3" borderId="1" xfId="0" applyNumberFormat="1" applyFont="1" applyFill="1" applyBorder="1"/>
    <xf numFmtId="166" fontId="7" fillId="3" borderId="1" xfId="0" applyNumberFormat="1" applyFont="1" applyFill="1" applyBorder="1"/>
    <xf numFmtId="9" fontId="3" fillId="0" borderId="0" xfId="0" applyNumberFormat="1" applyFont="1"/>
    <xf numFmtId="0" fontId="5" fillId="0" borderId="1" xfId="0" applyFont="1" applyBorder="1"/>
    <xf numFmtId="15" fontId="3" fillId="0" borderId="0" xfId="1" applyNumberFormat="1" applyFont="1"/>
    <xf numFmtId="0" fontId="3" fillId="0" borderId="0" xfId="0" applyFont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topLeftCell="A10" zoomScale="85" zoomScaleNormal="85" workbookViewId="0">
      <selection activeCell="L7" sqref="L7"/>
    </sheetView>
  </sheetViews>
  <sheetFormatPr defaultColWidth="9.140625" defaultRowHeight="18.75" x14ac:dyDescent="0.3"/>
  <cols>
    <col min="1" max="1" width="5.42578125" style="1" bestFit="1" customWidth="1"/>
    <col min="2" max="2" width="57.42578125" style="1" bestFit="1" customWidth="1"/>
    <col min="3" max="3" width="18.5703125" style="1" bestFit="1" customWidth="1"/>
    <col min="4" max="4" width="16.7109375" style="1" bestFit="1" customWidth="1"/>
    <col min="5" max="5" width="25.5703125" style="1" bestFit="1" customWidth="1"/>
    <col min="6" max="6" width="11.7109375" style="1" bestFit="1" customWidth="1"/>
    <col min="7" max="7" width="17.85546875" style="1" bestFit="1" customWidth="1"/>
    <col min="8" max="8" width="12.85546875" style="1" bestFit="1" customWidth="1"/>
    <col min="9" max="9" width="15.7109375" style="17" bestFit="1" customWidth="1"/>
    <col min="10" max="16384" width="9.140625" style="1"/>
  </cols>
  <sheetData>
    <row r="1" spans="1:10" ht="18.75" customHeight="1" x14ac:dyDescent="0.3">
      <c r="A1" s="34" t="s">
        <v>42</v>
      </c>
      <c r="B1" s="34"/>
      <c r="C1" s="34"/>
      <c r="D1" s="34"/>
      <c r="E1" s="34"/>
      <c r="F1" s="34"/>
      <c r="G1" s="34"/>
      <c r="H1" s="34"/>
    </row>
    <row r="2" spans="1:10" x14ac:dyDescent="0.3">
      <c r="A2" s="2" t="s">
        <v>0</v>
      </c>
      <c r="B2" s="3" t="s">
        <v>39</v>
      </c>
      <c r="C2" s="3"/>
      <c r="D2" s="4"/>
      <c r="E2" s="5"/>
      <c r="F2" s="6"/>
      <c r="G2" s="22"/>
      <c r="H2" s="22"/>
    </row>
    <row r="3" spans="1:10" x14ac:dyDescent="0.3">
      <c r="A3" s="7"/>
      <c r="B3" s="8"/>
      <c r="C3" s="8"/>
      <c r="D3" s="2"/>
      <c r="E3" s="5"/>
      <c r="F3" s="6"/>
      <c r="G3" s="22"/>
      <c r="H3" s="22"/>
    </row>
    <row r="4" spans="1:10" ht="56.25" x14ac:dyDescent="0.3">
      <c r="A4" s="9" t="s">
        <v>13</v>
      </c>
      <c r="B4" s="10" t="s">
        <v>6</v>
      </c>
      <c r="C4" s="10" t="s">
        <v>18</v>
      </c>
      <c r="D4" s="10" t="s">
        <v>15</v>
      </c>
      <c r="E4" s="11" t="s">
        <v>8</v>
      </c>
      <c r="F4" s="12" t="s">
        <v>12</v>
      </c>
      <c r="G4" s="13" t="s">
        <v>2</v>
      </c>
      <c r="H4" s="13" t="s">
        <v>22</v>
      </c>
    </row>
    <row r="5" spans="1:10" x14ac:dyDescent="0.3">
      <c r="A5" s="22"/>
      <c r="B5" s="31" t="s">
        <v>1</v>
      </c>
      <c r="C5" s="31"/>
      <c r="D5" s="22"/>
      <c r="E5" s="24"/>
      <c r="F5" s="23"/>
      <c r="G5" s="25"/>
      <c r="H5" s="25"/>
    </row>
    <row r="6" spans="1:10" x14ac:dyDescent="0.3">
      <c r="A6" s="22"/>
      <c r="B6" s="31" t="s">
        <v>4</v>
      </c>
      <c r="C6" s="31"/>
      <c r="D6" s="22"/>
      <c r="E6" s="24"/>
      <c r="F6" s="23"/>
      <c r="G6" s="25"/>
      <c r="H6" s="25"/>
      <c r="I6" s="1"/>
    </row>
    <row r="7" spans="1:10" x14ac:dyDescent="0.3">
      <c r="A7" s="22">
        <f>+A6+1</f>
        <v>1</v>
      </c>
      <c r="B7" s="22" t="s">
        <v>36</v>
      </c>
      <c r="C7" s="22" t="s">
        <v>35</v>
      </c>
      <c r="D7" s="23" t="s">
        <v>5</v>
      </c>
      <c r="E7" s="24">
        <v>1065.5153299999999</v>
      </c>
      <c r="F7" s="23">
        <f>+E7/$E$30</f>
        <v>2.3273759157195904E-2</v>
      </c>
      <c r="G7" s="25">
        <v>45183</v>
      </c>
      <c r="H7" s="23">
        <v>6.9319999999999993E-2</v>
      </c>
      <c r="I7" s="14"/>
    </row>
    <row r="8" spans="1:10" x14ac:dyDescent="0.3">
      <c r="A8" s="22">
        <f t="shared" ref="A8:A9" si="0">+A7+1</f>
        <v>2</v>
      </c>
      <c r="B8" s="22" t="s">
        <v>33</v>
      </c>
      <c r="C8" s="22" t="s">
        <v>34</v>
      </c>
      <c r="D8" s="23" t="s">
        <v>5</v>
      </c>
      <c r="E8" s="24">
        <v>505.6793505</v>
      </c>
      <c r="F8" s="23">
        <f>+E8/$E$30</f>
        <v>1.1045415380653654E-2</v>
      </c>
      <c r="G8" s="25">
        <v>45092</v>
      </c>
      <c r="H8" s="23">
        <v>6.7869166666666647E-2</v>
      </c>
      <c r="I8" s="14"/>
    </row>
    <row r="9" spans="1:10" x14ac:dyDescent="0.3">
      <c r="A9" s="22">
        <f t="shared" si="0"/>
        <v>3</v>
      </c>
      <c r="B9" s="22" t="s">
        <v>32</v>
      </c>
      <c r="C9" s="22" t="s">
        <v>31</v>
      </c>
      <c r="D9" s="23" t="s">
        <v>5</v>
      </c>
      <c r="E9" s="24">
        <v>169.71661</v>
      </c>
      <c r="F9" s="23">
        <f>+E9/$E$30</f>
        <v>3.7070733708878187E-3</v>
      </c>
      <c r="G9" s="25">
        <v>45071</v>
      </c>
      <c r="H9" s="23">
        <v>6.7750000000000005E-2</v>
      </c>
      <c r="I9" s="14"/>
    </row>
    <row r="10" spans="1:10" x14ac:dyDescent="0.3">
      <c r="A10" s="22"/>
      <c r="B10" s="26" t="s">
        <v>16</v>
      </c>
      <c r="C10" s="26"/>
      <c r="D10" s="26"/>
      <c r="E10" s="27">
        <f>SUM(E7:E9)</f>
        <v>1740.9112905</v>
      </c>
      <c r="F10" s="28">
        <f>SUM(F7:F9)</f>
        <v>3.8026247908737376E-2</v>
      </c>
      <c r="G10" s="29"/>
      <c r="H10" s="29"/>
      <c r="I10" s="1"/>
    </row>
    <row r="11" spans="1:10" x14ac:dyDescent="0.3">
      <c r="A11" s="22"/>
      <c r="B11" s="22"/>
      <c r="C11" s="22"/>
      <c r="D11" s="22"/>
      <c r="E11" s="24"/>
      <c r="F11" s="23"/>
      <c r="G11" s="25"/>
      <c r="H11" s="25"/>
      <c r="I11" s="1"/>
      <c r="J11" s="30"/>
    </row>
    <row r="12" spans="1:10" x14ac:dyDescent="0.3">
      <c r="A12" s="22"/>
      <c r="B12" s="31" t="s">
        <v>23</v>
      </c>
      <c r="C12" s="22"/>
      <c r="D12" s="22"/>
      <c r="E12" s="24"/>
      <c r="F12" s="23"/>
      <c r="G12" s="25"/>
      <c r="H12" s="25"/>
      <c r="I12" s="1"/>
      <c r="J12" s="30"/>
    </row>
    <row r="13" spans="1:10" x14ac:dyDescent="0.3">
      <c r="A13" s="22">
        <f t="shared" ref="A13:A15" si="1">+A12+1</f>
        <v>1</v>
      </c>
      <c r="B13" s="22" t="s">
        <v>28</v>
      </c>
      <c r="C13" s="22" t="s">
        <v>27</v>
      </c>
      <c r="D13" s="23" t="s">
        <v>5</v>
      </c>
      <c r="E13" s="24">
        <v>3678.0008536999999</v>
      </c>
      <c r="F13" s="23">
        <f>+E13/$E$30</f>
        <v>8.0337564030143735E-2</v>
      </c>
      <c r="G13" s="25">
        <v>45255</v>
      </c>
      <c r="H13" s="23">
        <v>7.0269999999999999E-2</v>
      </c>
      <c r="J13" s="30"/>
    </row>
    <row r="14" spans="1:10" x14ac:dyDescent="0.3">
      <c r="A14" s="22">
        <f t="shared" si="1"/>
        <v>2</v>
      </c>
      <c r="B14" s="22" t="s">
        <v>29</v>
      </c>
      <c r="C14" s="22" t="s">
        <v>30</v>
      </c>
      <c r="D14" s="23" t="s">
        <v>5</v>
      </c>
      <c r="E14" s="24">
        <v>1016.97682</v>
      </c>
      <c r="F14" s="23">
        <f>+E14/$E$30</f>
        <v>2.2213545793968982E-2</v>
      </c>
      <c r="G14" s="25">
        <v>45259</v>
      </c>
      <c r="H14" s="23">
        <v>6.7364999999999994E-2</v>
      </c>
      <c r="J14" s="30"/>
    </row>
    <row r="15" spans="1:10" x14ac:dyDescent="0.3">
      <c r="A15" s="22">
        <f t="shared" si="1"/>
        <v>3</v>
      </c>
      <c r="B15" s="22" t="s">
        <v>26</v>
      </c>
      <c r="C15" s="22" t="s">
        <v>25</v>
      </c>
      <c r="D15" s="23" t="s">
        <v>5</v>
      </c>
      <c r="E15" s="24">
        <v>58.386400000000002</v>
      </c>
      <c r="F15" s="23">
        <f>+E15/$E$30</f>
        <v>1.2753181239125889E-3</v>
      </c>
      <c r="G15" s="25">
        <v>45232</v>
      </c>
      <c r="H15" s="23">
        <v>6.7265000000000005E-2</v>
      </c>
      <c r="J15" s="30"/>
    </row>
    <row r="16" spans="1:10" x14ac:dyDescent="0.3">
      <c r="A16" s="22"/>
      <c r="B16" s="26" t="s">
        <v>16</v>
      </c>
      <c r="C16" s="26"/>
      <c r="D16" s="26"/>
      <c r="E16" s="27">
        <f>SUM(E13:E15)</f>
        <v>4753.3640737000005</v>
      </c>
      <c r="F16" s="28">
        <f>SUM(F13:F15)</f>
        <v>0.10382642794802531</v>
      </c>
      <c r="G16" s="29"/>
      <c r="H16" s="29"/>
      <c r="I16" s="1"/>
      <c r="J16" s="30"/>
    </row>
    <row r="17" spans="1:10" x14ac:dyDescent="0.3">
      <c r="A17" s="22"/>
      <c r="B17" s="22"/>
      <c r="C17" s="22"/>
      <c r="D17" s="22"/>
      <c r="E17" s="24"/>
      <c r="F17" s="23"/>
      <c r="G17" s="25"/>
      <c r="H17" s="25"/>
      <c r="I17" s="1"/>
      <c r="J17" s="30"/>
    </row>
    <row r="18" spans="1:10" x14ac:dyDescent="0.3">
      <c r="A18" s="22"/>
      <c r="B18" s="31" t="s">
        <v>11</v>
      </c>
      <c r="C18" s="31"/>
      <c r="D18" s="22"/>
      <c r="E18" s="24"/>
      <c r="F18" s="23"/>
      <c r="G18" s="25"/>
      <c r="H18" s="25"/>
      <c r="I18" s="1"/>
      <c r="J18" s="30"/>
    </row>
    <row r="19" spans="1:10" x14ac:dyDescent="0.3">
      <c r="A19" s="22"/>
      <c r="B19" s="31" t="s">
        <v>10</v>
      </c>
      <c r="C19" s="31"/>
      <c r="D19" s="22"/>
      <c r="E19" s="24"/>
      <c r="F19" s="23"/>
      <c r="G19" s="25"/>
      <c r="H19" s="25"/>
      <c r="I19" s="1"/>
      <c r="J19" s="30"/>
    </row>
    <row r="20" spans="1:10" x14ac:dyDescent="0.3">
      <c r="A20" s="22"/>
      <c r="B20" s="22"/>
      <c r="C20" s="22"/>
      <c r="D20" s="22"/>
      <c r="E20" s="24"/>
      <c r="F20" s="23"/>
      <c r="G20" s="25"/>
      <c r="H20" s="23"/>
      <c r="J20" s="30"/>
    </row>
    <row r="21" spans="1:10" x14ac:dyDescent="0.3">
      <c r="A21" s="22">
        <f>+A20+4</f>
        <v>4</v>
      </c>
      <c r="B21" s="22" t="s">
        <v>20</v>
      </c>
      <c r="C21" s="22" t="s">
        <v>19</v>
      </c>
      <c r="D21" s="22" t="s">
        <v>37</v>
      </c>
      <c r="E21" s="24">
        <v>3274.8679999999999</v>
      </c>
      <c r="F21" s="23">
        <f>+E21/$E$30</f>
        <v>7.1532043657793115E-2</v>
      </c>
      <c r="G21" s="25">
        <v>45142</v>
      </c>
      <c r="H21" s="23">
        <v>0.10327500000000001</v>
      </c>
      <c r="J21" s="30"/>
    </row>
    <row r="22" spans="1:10" x14ac:dyDescent="0.3">
      <c r="A22" s="22">
        <f t="shared" ref="A22" si="2">+A21+1</f>
        <v>5</v>
      </c>
      <c r="B22" s="22" t="s">
        <v>17</v>
      </c>
      <c r="C22" s="22" t="s">
        <v>38</v>
      </c>
      <c r="D22" s="22" t="s">
        <v>21</v>
      </c>
      <c r="E22" s="24">
        <v>1377.2850000000001</v>
      </c>
      <c r="F22" s="23">
        <f>+E22/$E$30</f>
        <v>3.0083658562489724E-2</v>
      </c>
      <c r="G22" s="25">
        <v>45382</v>
      </c>
      <c r="H22" s="23">
        <v>0</v>
      </c>
      <c r="J22" s="30"/>
    </row>
    <row r="23" spans="1:10" x14ac:dyDescent="0.3">
      <c r="A23" s="22"/>
      <c r="B23" s="26" t="s">
        <v>16</v>
      </c>
      <c r="C23" s="26"/>
      <c r="D23" s="26"/>
      <c r="E23" s="27">
        <f>SUM(E20:E22)</f>
        <v>4652.1530000000002</v>
      </c>
      <c r="F23" s="28">
        <f>SUM(F20:F22)</f>
        <v>0.10161570222028284</v>
      </c>
      <c r="G23" s="29"/>
      <c r="H23" s="29"/>
      <c r="I23" s="1"/>
      <c r="J23" s="30"/>
    </row>
    <row r="24" spans="1:10" x14ac:dyDescent="0.3">
      <c r="A24" s="22"/>
      <c r="B24" s="22"/>
      <c r="C24" s="22"/>
      <c r="D24" s="22"/>
      <c r="E24" s="24"/>
      <c r="F24" s="23"/>
      <c r="G24" s="25"/>
      <c r="H24" s="25"/>
      <c r="I24" s="16"/>
    </row>
    <row r="25" spans="1:10" x14ac:dyDescent="0.3">
      <c r="A25" s="22"/>
      <c r="B25" s="31" t="s">
        <v>24</v>
      </c>
      <c r="C25" s="31"/>
      <c r="D25" s="22" t="s">
        <v>14</v>
      </c>
      <c r="E25" s="24">
        <v>22682.292687399997</v>
      </c>
      <c r="F25" s="23">
        <f>+E25/$E$30</f>
        <v>0.49544309901160544</v>
      </c>
      <c r="G25" s="25"/>
      <c r="H25" s="25"/>
      <c r="I25" s="16"/>
    </row>
    <row r="26" spans="1:10" x14ac:dyDescent="0.3">
      <c r="A26" s="22"/>
      <c r="B26" s="26" t="s">
        <v>16</v>
      </c>
      <c r="C26" s="26"/>
      <c r="D26" s="26"/>
      <c r="E26" s="27">
        <f>+E25</f>
        <v>22682.292687399997</v>
      </c>
      <c r="F26" s="28">
        <f>SUM(F25)</f>
        <v>0.49544309901160544</v>
      </c>
      <c r="G26" s="29"/>
      <c r="H26" s="29"/>
      <c r="I26" s="16"/>
    </row>
    <row r="27" spans="1:10" x14ac:dyDescent="0.3">
      <c r="A27" s="22"/>
      <c r="B27" s="31" t="s">
        <v>9</v>
      </c>
      <c r="C27" s="31"/>
      <c r="D27" s="22"/>
      <c r="E27" s="24"/>
      <c r="F27" s="23"/>
      <c r="G27" s="25"/>
      <c r="H27" s="25"/>
      <c r="I27" s="32"/>
    </row>
    <row r="28" spans="1:10" x14ac:dyDescent="0.3">
      <c r="A28" s="22"/>
      <c r="B28" s="31" t="s">
        <v>3</v>
      </c>
      <c r="C28" s="31"/>
      <c r="D28" s="22"/>
      <c r="E28" s="24">
        <f>E30-E10-E23-E16-E26</f>
        <v>11953.110873500002</v>
      </c>
      <c r="F28" s="23">
        <f>+E28/$E$30</f>
        <v>0.26108852291134904</v>
      </c>
      <c r="G28" s="25"/>
      <c r="H28" s="25"/>
      <c r="I28" s="32"/>
    </row>
    <row r="29" spans="1:10" x14ac:dyDescent="0.3">
      <c r="A29" s="22"/>
      <c r="B29" s="26" t="s">
        <v>16</v>
      </c>
      <c r="C29" s="26"/>
      <c r="D29" s="26"/>
      <c r="E29" s="27">
        <f>SUM(E28:E28)</f>
        <v>11953.110873500002</v>
      </c>
      <c r="F29" s="28">
        <f>SUM(F28)</f>
        <v>0.26108852291134904</v>
      </c>
      <c r="G29" s="29"/>
      <c r="H29" s="29"/>
      <c r="I29" s="32"/>
    </row>
    <row r="30" spans="1:10" x14ac:dyDescent="0.3">
      <c r="B30" s="18" t="s">
        <v>7</v>
      </c>
      <c r="C30" s="18"/>
      <c r="D30" s="18"/>
      <c r="E30" s="19">
        <v>45781.831925099999</v>
      </c>
      <c r="F30" s="20">
        <f>+F29+F23+F10+F16+F26</f>
        <v>1</v>
      </c>
      <c r="G30" s="21"/>
      <c r="H30" s="21"/>
      <c r="I30" s="32"/>
    </row>
    <row r="31" spans="1:10" x14ac:dyDescent="0.3">
      <c r="E31" s="16"/>
      <c r="I31" s="32"/>
    </row>
    <row r="32" spans="1:10" ht="44.25" customHeight="1" x14ac:dyDescent="0.3">
      <c r="B32" s="33" t="s">
        <v>40</v>
      </c>
      <c r="C32" s="33"/>
      <c r="D32" s="33"/>
      <c r="E32" s="33"/>
      <c r="F32" s="33"/>
      <c r="G32" s="33"/>
      <c r="H32" s="33"/>
    </row>
    <row r="33" spans="2:8" ht="62.25" customHeight="1" x14ac:dyDescent="0.3">
      <c r="B33" s="33" t="s">
        <v>41</v>
      </c>
      <c r="C33" s="33"/>
      <c r="D33" s="33"/>
      <c r="E33" s="33"/>
      <c r="F33" s="33"/>
      <c r="G33" s="33"/>
      <c r="H33" s="33"/>
    </row>
    <row r="34" spans="2:8" x14ac:dyDescent="0.3">
      <c r="B34" s="15"/>
      <c r="C34" s="15"/>
      <c r="E34" s="16"/>
    </row>
    <row r="35" spans="2:8" x14ac:dyDescent="0.3">
      <c r="B35" s="15"/>
      <c r="C35" s="15"/>
      <c r="E35" s="16"/>
    </row>
    <row r="36" spans="2:8" x14ac:dyDescent="0.3">
      <c r="B36" s="15"/>
      <c r="C36" s="15"/>
      <c r="E36" s="16"/>
    </row>
    <row r="37" spans="2:8" x14ac:dyDescent="0.3">
      <c r="B37" s="15"/>
      <c r="C37" s="15"/>
    </row>
  </sheetData>
  <sortState xmlns:xlrd2="http://schemas.microsoft.com/office/spreadsheetml/2017/richdata2" ref="B9:H15">
    <sortCondition descending="1" ref="E9:E15"/>
  </sortState>
  <mergeCells count="3">
    <mergeCell ref="B32:H32"/>
    <mergeCell ref="B33:H33"/>
    <mergeCell ref="A1:H1"/>
  </mergeCells>
  <pageMargins left="0.75" right="0.75" top="1" bottom="1" header="0.5" footer="0.5"/>
  <pageSetup paperSize="9"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11:28 05/05/2020</XMLData>
</file>

<file path=customXml/item3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4F4B374D-FCA7-48A5-AEAE-94185906E7D0}">
  <ds:schemaRefs/>
</ds:datastoreItem>
</file>

<file path=customXml/itemProps2.xml><?xml version="1.0" encoding="utf-8"?>
<ds:datastoreItem xmlns:ds="http://schemas.openxmlformats.org/officeDocument/2006/customXml" ds:itemID="{CC72615F-E051-45FC-903B-E51758370557}">
  <ds:schemaRefs/>
</ds:datastoreItem>
</file>

<file path=customXml/itemProps3.xml><?xml version="1.0" encoding="utf-8"?>
<ds:datastoreItem xmlns:ds="http://schemas.openxmlformats.org/officeDocument/2006/customXml" ds:itemID="{CD9EEACB-DC22-47D4-8519-C104CCDFD4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Mr. Ajay PS Saini</cp:lastModifiedBy>
  <cp:lastPrinted>2023-05-19T06:33:47Z</cp:lastPrinted>
  <dcterms:created xsi:type="dcterms:W3CDTF">1996-10-14T23:33:28Z</dcterms:created>
  <dcterms:modified xsi:type="dcterms:W3CDTF">2023-05-19T06:35:27Z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